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3548EC14-88CC-4487-AB55-6EF3B7F5D3A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receiptsandpayment!$A$2:$AR$153</definedName>
    <definedName name="_xlnm.Print_Area" localSheetId="2">Budget!$B$1:$F$74</definedName>
    <definedName name="_xlnm.Print_Area" localSheetId="3">'Explanation of Variance'!#REF!</definedName>
    <definedName name="_xlnm.Print_Area" localSheetId="0">receiptsandpayment!$A$2:$N$168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9" l="1"/>
  <c r="H63" i="9"/>
  <c r="D18" i="6"/>
  <c r="D17" i="6"/>
  <c r="AT15" i="7"/>
  <c r="AS15" i="7"/>
  <c r="AQ166" i="7"/>
  <c r="T51" i="9" s="1"/>
  <c r="O18" i="6" l="1"/>
  <c r="O17" i="6"/>
  <c r="N18" i="6"/>
  <c r="N17" i="6"/>
  <c r="M17" i="6"/>
  <c r="M18" i="6"/>
  <c r="L11" i="6"/>
  <c r="L18" i="6"/>
  <c r="L17" i="6"/>
  <c r="K18" i="6"/>
  <c r="K17" i="6"/>
  <c r="J18" i="6" l="1"/>
  <c r="J17" i="6"/>
  <c r="I18" i="6"/>
  <c r="I17" i="6"/>
  <c r="G18" i="6"/>
  <c r="G17" i="6"/>
  <c r="H18" i="6"/>
  <c r="H17" i="6"/>
  <c r="S52" i="9"/>
  <c r="R52" i="9"/>
  <c r="Q52" i="9"/>
  <c r="N52" i="9"/>
  <c r="P52" i="9"/>
  <c r="O52" i="9"/>
  <c r="M52" i="9"/>
  <c r="L52" i="9"/>
  <c r="K52" i="9"/>
  <c r="J52" i="9"/>
  <c r="I52" i="9"/>
  <c r="H52" i="9"/>
  <c r="P166" i="7"/>
  <c r="T20" i="9" s="1"/>
  <c r="S21" i="9"/>
  <c r="R21" i="9"/>
  <c r="Q21" i="9"/>
  <c r="P21" i="9"/>
  <c r="O21" i="9"/>
  <c r="N21" i="9"/>
  <c r="M21" i="9"/>
  <c r="L21" i="9"/>
  <c r="K21" i="9"/>
  <c r="F18" i="6"/>
  <c r="F17" i="6"/>
  <c r="AP166" i="7" l="1"/>
  <c r="T49" i="9" s="1"/>
  <c r="E18" i="6"/>
  <c r="E17" i="6"/>
  <c r="AT122" i="7" l="1"/>
  <c r="AS122" i="7"/>
  <c r="AT120" i="7" l="1"/>
  <c r="AS120" i="7"/>
  <c r="AC166" i="7" l="1"/>
  <c r="H166" i="7"/>
  <c r="T13" i="9" s="1"/>
  <c r="I166" i="7"/>
  <c r="J166" i="7"/>
  <c r="K166" i="7"/>
  <c r="T17" i="9" s="1"/>
  <c r="L166" i="7"/>
  <c r="T18" i="9" s="1"/>
  <c r="M166" i="7"/>
  <c r="N166" i="7"/>
  <c r="O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D166" i="7"/>
  <c r="AE166" i="7"/>
  <c r="AF166" i="7"/>
  <c r="AG166" i="7"/>
  <c r="AH166" i="7"/>
  <c r="AI166" i="7"/>
  <c r="AJ166" i="7"/>
  <c r="AK166" i="7"/>
  <c r="AL166" i="7"/>
  <c r="AM166" i="7"/>
  <c r="AN166" i="7"/>
  <c r="T47" i="9" s="1"/>
  <c r="AO166" i="7"/>
  <c r="AR166" i="7"/>
  <c r="S66" i="9"/>
  <c r="R66" i="9"/>
  <c r="Q66" i="9"/>
  <c r="P66" i="9"/>
  <c r="O66" i="9"/>
  <c r="N66" i="9"/>
  <c r="M66" i="9"/>
  <c r="L66" i="9"/>
  <c r="K66" i="9"/>
  <c r="I74" i="9"/>
  <c r="J74" i="9"/>
  <c r="K74" i="9"/>
  <c r="L74" i="9"/>
  <c r="M74" i="9"/>
  <c r="N74" i="9"/>
  <c r="O74" i="9"/>
  <c r="P74" i="9"/>
  <c r="Q74" i="9"/>
  <c r="R74" i="9"/>
  <c r="S74" i="9"/>
  <c r="T74" i="9"/>
  <c r="H74" i="9"/>
  <c r="H66" i="9"/>
  <c r="E6" i="15" l="1"/>
  <c r="E5" i="15"/>
  <c r="T26" i="9"/>
  <c r="G166" i="7"/>
  <c r="T12" i="9" s="1"/>
  <c r="U17" i="9" l="1"/>
  <c r="T71" i="9"/>
  <c r="K71" i="9"/>
  <c r="L71" i="9"/>
  <c r="M71" i="9"/>
  <c r="N71" i="9"/>
  <c r="O71" i="9"/>
  <c r="P71" i="9"/>
  <c r="Q71" i="9"/>
  <c r="R71" i="9"/>
  <c r="S71" i="9"/>
  <c r="T48" i="9" l="1"/>
  <c r="J71" i="9"/>
  <c r="I71" i="9"/>
  <c r="T39" i="9" l="1"/>
  <c r="T42" i="9"/>
  <c r="T44" i="9"/>
  <c r="H21" i="9"/>
  <c r="H71" i="9"/>
  <c r="AT166" i="7"/>
  <c r="AS166" i="7"/>
  <c r="F7" i="15" l="1"/>
  <c r="E7" i="15"/>
  <c r="J23" i="11"/>
  <c r="D17" i="11"/>
  <c r="D15" i="11"/>
  <c r="D13" i="11"/>
  <c r="D11" i="11"/>
  <c r="D9" i="11"/>
  <c r="D7" i="11"/>
  <c r="D5" i="11"/>
  <c r="D3" i="11"/>
  <c r="U39" i="9" l="1"/>
  <c r="U42" i="9"/>
  <c r="U14" i="9"/>
  <c r="G52" i="9"/>
  <c r="G21" i="9"/>
  <c r="I66" i="9" l="1"/>
  <c r="I21" i="9"/>
  <c r="J66" i="9"/>
  <c r="J21" i="9"/>
  <c r="T15" i="9"/>
  <c r="T24" i="9"/>
  <c r="T25" i="9"/>
  <c r="U25" i="9" s="1"/>
  <c r="T27" i="9"/>
  <c r="T38" i="9"/>
  <c r="U38" i="9" s="1"/>
  <c r="T9" i="9"/>
  <c r="E6" i="7"/>
  <c r="U15" i="9" l="1"/>
  <c r="K54" i="9"/>
  <c r="U27" i="9"/>
  <c r="U24" i="9"/>
  <c r="T46" i="9"/>
  <c r="U46" i="9" s="1"/>
  <c r="T50" i="9"/>
  <c r="T32" i="9"/>
  <c r="U32" i="9" s="1"/>
  <c r="T36" i="9"/>
  <c r="U36" i="9" s="1"/>
  <c r="T28" i="9"/>
  <c r="U28" i="9" s="1"/>
  <c r="U13" i="9"/>
  <c r="T16" i="9"/>
  <c r="U16" i="9" s="1"/>
  <c r="T19" i="9"/>
  <c r="U26" i="9"/>
  <c r="T29" i="9"/>
  <c r="U29" i="9" s="1"/>
  <c r="T30" i="9"/>
  <c r="U30" i="9" s="1"/>
  <c r="T31" i="9"/>
  <c r="U31" i="9" s="1"/>
  <c r="T33" i="9"/>
  <c r="U33" i="9" s="1"/>
  <c r="T34" i="9"/>
  <c r="U34" i="9" s="1"/>
  <c r="T35" i="9"/>
  <c r="T37" i="9"/>
  <c r="U37" i="9" s="1"/>
  <c r="T40" i="9"/>
  <c r="U40" i="9" s="1"/>
  <c r="T41" i="9"/>
  <c r="U41" i="9" s="1"/>
  <c r="T43" i="9"/>
  <c r="U43" i="9" s="1"/>
  <c r="T45" i="9"/>
  <c r="U45" i="9" s="1"/>
  <c r="H11" i="6"/>
  <c r="D11" i="6"/>
  <c r="E11" i="6"/>
  <c r="F11" i="6"/>
  <c r="G11" i="6"/>
  <c r="I11" i="6"/>
  <c r="J11" i="6"/>
  <c r="K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66" i="7"/>
  <c r="E167" i="7"/>
  <c r="F167" i="7"/>
  <c r="C53" i="9"/>
  <c r="C55" i="9"/>
  <c r="T52" i="9" l="1"/>
  <c r="T21" i="9"/>
  <c r="T22" i="9" s="1"/>
  <c r="W15" i="9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9" i="7"/>
  <c r="O19" i="6"/>
  <c r="F19" i="6"/>
  <c r="E19" i="6"/>
  <c r="S169" i="7"/>
  <c r="L23" i="6" l="1"/>
  <c r="T64" i="9"/>
  <c r="T53" i="9"/>
  <c r="D23" i="6"/>
  <c r="E23" i="6"/>
  <c r="M23" i="6"/>
  <c r="K23" i="6"/>
  <c r="J23" i="6"/>
  <c r="I23" i="6"/>
  <c r="H23" i="6"/>
  <c r="G23" i="6"/>
  <c r="F23" i="6"/>
  <c r="O23" i="6"/>
  <c r="N23" i="6"/>
  <c r="U52" i="9" l="1"/>
  <c r="U12" i="9" l="1"/>
  <c r="H169" i="7"/>
  <c r="T63" i="9"/>
  <c r="G12" i="15" s="1"/>
  <c r="U21" i="9"/>
  <c r="T55" i="9"/>
  <c r="T57" i="9" s="1"/>
  <c r="T59" i="9" s="1"/>
  <c r="G13" i="15"/>
  <c r="T66" i="9" l="1"/>
  <c r="G14" i="15"/>
</calcChain>
</file>

<file path=xl/sharedStrings.xml><?xml version="1.0" encoding="utf-8"?>
<sst xmlns="http://schemas.openxmlformats.org/spreadsheetml/2006/main" count="227" uniqueCount="160">
  <si>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</si>
  <si>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</si>
  <si>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</si>
  <si>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</si>
  <si>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</si>
  <si>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</si>
  <si>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</si>
  <si>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</si>
  <si>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</si>
  <si>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</si>
  <si>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</si>
  <si>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</si>
  <si>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</si>
  <si>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</si>
  <si>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</si>
  <si>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</si>
  <si>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</si>
  <si>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</si>
  <si>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</si>
  <si>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</si>
  <si>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</si>
  <si>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</si>
  <si>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</si>
  <si>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</si>
  <si>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</si>
  <si>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</si>
  <si>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</si>
  <si>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</si>
  <si>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</si>
  <si>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</si>
  <si>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</si>
  <si>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</si>
  <si>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</si>
  <si>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</si>
  <si>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</si>
  <si>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</si>
  <si>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</si>
  <si>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</si>
  <si>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</si>
  <si>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</si>
  <si>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</si>
  <si>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</si>
  <si>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</si>
  <si>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</si>
  <si>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</si>
  <si>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</si>
  <si>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</si>
  <si>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</si>
  <si>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</si>
  <si>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</si>
  <si>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</si>
  <si>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</si>
  <si>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</si>
  <si>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</si>
  <si>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</si>
  <si>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</si>
  <si>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</si>
  <si>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</si>
  <si>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</si>
  <si>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</si>
  <si>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</si>
  <si>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</si>
  <si>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</si>
  <si>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</si>
  <si>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</si>
  <si>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</si>
  <si>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</si>
  <si>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</si>
  <si>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</si>
  <si>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</si>
  <si>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</si>
  <si>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</si>
  <si>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</si>
  <si>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</si>
  <si>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</si>
  <si>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</si>
  <si>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</si>
  <si>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</si>
  <si>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</si>
  <si>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</si>
  <si>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</si>
  <si>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</si>
  <si>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</si>
  <si>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</si>
  <si>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</si>
  <si>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</si>
  <si>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</si>
  <si>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</si>
  <si>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</si>
  <si>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</si>
  <si>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</si>
  <si>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</si>
  <si>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</si>
  <si>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</si>
  <si>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</si>
  <si>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</si>
  <si>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</si>
  <si>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</si>
  <si>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</si>
  <si>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</si>
  <si>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</si>
  <si>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</si>
  <si>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</si>
  <si>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</si>
  <si>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</si>
  <si>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</si>
  <si>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</si>
  <si>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</si>
  <si>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</si>
  <si>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</si>
  <si>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</si>
  <si>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</si>
  <si>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</si>
  <si>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</si>
  <si>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</si>
  <si>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</si>
  <si>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</si>
  <si>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</si>
  <si>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</si>
  <si>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</si>
  <si>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</si>
  <si>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</si>
  <si>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</si>
  <si>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</si>
  <si>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</si>
  <si>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</si>
  <si>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</si>
  <si>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</si>
  <si>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</si>
  <si>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</si>
  <si>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</si>
  <si>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</si>
  <si>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</si>
  <si>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</si>
  <si>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</si>
  <si>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</si>
  <si>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</si>
  <si>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</si>
  <si>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</si>
  <si>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</si>
  <si>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</si>
  <si>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</si>
  <si>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Village Events</t>
  </si>
  <si>
    <t>Transfer Between Accounts</t>
  </si>
  <si>
    <t xml:space="preserve">            </t>
  </si>
  <si>
    <t>Year to Date 2025/26</t>
  </si>
  <si>
    <t>Grants inc from Voice adverts</t>
  </si>
  <si>
    <t>CDC Grass Cutting Grant</t>
  </si>
  <si>
    <t>Trees</t>
  </si>
  <si>
    <t>Village Hall Inc License</t>
  </si>
  <si>
    <t>Planning Consultancy</t>
  </si>
  <si>
    <t>Village Voice</t>
  </si>
  <si>
    <t>Village Green Verges</t>
  </si>
  <si>
    <t>Available at 30-04-26</t>
  </si>
  <si>
    <t>Fringford Circket Club - Grass Cutting Grant</t>
  </si>
  <si>
    <t>Precept 1sr Installment</t>
  </si>
  <si>
    <t>Bank Charges</t>
  </si>
  <si>
    <t>FCC - Funding Agreement</t>
  </si>
  <si>
    <t>R Damerell - Clerk Salary</t>
  </si>
  <si>
    <t>HMRC - PAYE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</si>
</sst>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4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/>
    <xf numFmtId="4" fontId="15" fillId="8" borderId="1" xfId="0" applyNumberFormat="1" applyFont="1" applyFill="1" applyBorder="1"/>
    <xf numFmtId="4" fontId="15" fillId="8" borderId="1" xfId="1" applyNumberFormat="1" applyFont="1" applyFill="1" applyBorder="1" applyAlignment="1">
      <alignment horizontal="right"/>
    </xf>
    <xf numFmtId="4" fontId="15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6" fillId="0" borderId="1" xfId="0" applyNumberFormat="1" applyFont="1" applyBorder="1"/>
    <xf numFmtId="4" fontId="15" fillId="7" borderId="3" xfId="0" applyNumberFormat="1" applyFont="1" applyFill="1" applyBorder="1"/>
    <xf numFmtId="4" fontId="15" fillId="7" borderId="3" xfId="0" applyNumberFormat="1" applyFont="1" applyFill="1" applyBorder="1" applyAlignment="1">
      <alignment horizontal="right"/>
    </xf>
    <xf numFmtId="4" fontId="16" fillId="0" borderId="0" xfId="0" applyNumberFormat="1" applyFont="1"/>
    <xf numFmtId="4" fontId="16" fillId="0" borderId="1" xfId="0" applyNumberFormat="1" applyFont="1" applyBorder="1" applyAlignment="1">
      <alignment horizontal="right"/>
    </xf>
    <xf numFmtId="4" fontId="15" fillId="9" borderId="1" xfId="0" applyNumberFormat="1" applyFont="1" applyFill="1" applyBorder="1" applyAlignment="1">
      <alignment wrapText="1"/>
    </xf>
    <xf numFmtId="4" fontId="15" fillId="9" borderId="1" xfId="1" applyNumberFormat="1" applyFont="1" applyFill="1" applyBorder="1" applyAlignment="1">
      <alignment horizontal="right"/>
    </xf>
    <xf numFmtId="4" fontId="15" fillId="6" borderId="1" xfId="0" applyNumberFormat="1" applyFont="1" applyFill="1" applyBorder="1"/>
    <xf numFmtId="4" fontId="15" fillId="6" borderId="1" xfId="1" applyNumberFormat="1" applyFont="1" applyFill="1" applyBorder="1" applyAlignment="1">
      <alignment horizontal="right"/>
    </xf>
    <xf numFmtId="4" fontId="17" fillId="0" borderId="1" xfId="0" applyNumberFormat="1" applyFont="1" applyBorder="1"/>
    <xf numFmtId="4" fontId="18" fillId="6" borderId="1" xfId="0" applyNumberFormat="1" applyFont="1" applyFill="1" applyBorder="1"/>
    <xf numFmtId="4" fontId="18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19" fillId="0" borderId="0" xfId="0" applyFont="1"/>
    <xf numFmtId="0" fontId="20" fillId="0" borderId="0" xfId="0" applyFont="1"/>
    <xf numFmtId="14" fontId="19" fillId="0" borderId="0" xfId="0" applyNumberFormat="1" applyFont="1"/>
    <xf numFmtId="0" fontId="20" fillId="0" borderId="1" xfId="0" applyFont="1" applyBorder="1"/>
    <xf numFmtId="14" fontId="20" fillId="0" borderId="1" xfId="0" applyNumberFormat="1" applyFont="1" applyBorder="1"/>
    <xf numFmtId="14" fontId="20" fillId="0" borderId="1" xfId="0" applyNumberFormat="1" applyFont="1" applyBorder="1" applyAlignment="1">
      <alignment horizontal="right"/>
    </xf>
    <xf numFmtId="14" fontId="20" fillId="0" borderId="0" xfId="0" applyNumberFormat="1" applyFont="1"/>
    <xf numFmtId="0" fontId="19" fillId="0" borderId="2" xfId="0" applyFont="1" applyBorder="1"/>
    <xf numFmtId="0" fontId="21" fillId="0" borderId="0" xfId="0" applyFont="1"/>
    <xf numFmtId="0" fontId="19" fillId="3" borderId="24" xfId="0" applyFont="1" applyFill="1" applyBorder="1"/>
    <xf numFmtId="4" fontId="19" fillId="3" borderId="26" xfId="0" applyNumberFormat="1" applyFont="1" applyFill="1" applyBorder="1"/>
    <xf numFmtId="4" fontId="21" fillId="3" borderId="26" xfId="0" applyNumberFormat="1" applyFont="1" applyFill="1" applyBorder="1"/>
    <xf numFmtId="4" fontId="19" fillId="3" borderId="6" xfId="0" applyNumberFormat="1" applyFont="1" applyFill="1" applyBorder="1"/>
    <xf numFmtId="4" fontId="21" fillId="3" borderId="6" xfId="0" applyNumberFormat="1" applyFont="1" applyFill="1" applyBorder="1"/>
    <xf numFmtId="0" fontId="20" fillId="3" borderId="27" xfId="0" applyFont="1" applyFill="1" applyBorder="1"/>
    <xf numFmtId="4" fontId="20" fillId="3" borderId="32" xfId="0" applyNumberFormat="1" applyFont="1" applyFill="1" applyBorder="1"/>
    <xf numFmtId="164" fontId="20" fillId="0" borderId="0" xfId="0" applyNumberFormat="1" applyFont="1"/>
    <xf numFmtId="4" fontId="20" fillId="0" borderId="0" xfId="0" applyNumberFormat="1" applyFont="1"/>
    <xf numFmtId="0" fontId="19" fillId="0" borderId="26" xfId="0" applyFont="1" applyBorder="1"/>
    <xf numFmtId="4" fontId="19" fillId="0" borderId="14" xfId="0" applyNumberFormat="1" applyFont="1" applyBorder="1"/>
    <xf numFmtId="4" fontId="19" fillId="0" borderId="29" xfId="0" applyNumberFormat="1" applyFont="1" applyBorder="1"/>
    <xf numFmtId="0" fontId="19" fillId="0" borderId="3" xfId="0" applyFont="1" applyBorder="1"/>
    <xf numFmtId="4" fontId="19" fillId="0" borderId="3" xfId="0" applyNumberFormat="1" applyFont="1" applyBorder="1"/>
    <xf numFmtId="164" fontId="19" fillId="0" borderId="0" xfId="0" applyNumberFormat="1" applyFont="1"/>
    <xf numFmtId="4" fontId="19" fillId="0" borderId="1" xfId="0" applyNumberFormat="1" applyFont="1" applyBorder="1"/>
    <xf numFmtId="4" fontId="19" fillId="0" borderId="2" xfId="0" applyNumberFormat="1" applyFont="1" applyBorder="1"/>
    <xf numFmtId="4" fontId="19" fillId="0" borderId="26" xfId="0" applyNumberFormat="1" applyFont="1" applyBorder="1"/>
    <xf numFmtId="0" fontId="19" fillId="0" borderId="10" xfId="0" applyFont="1" applyBorder="1"/>
    <xf numFmtId="4" fontId="19" fillId="0" borderId="10" xfId="0" applyNumberFormat="1" applyFont="1" applyBorder="1"/>
    <xf numFmtId="0" fontId="19" fillId="4" borderId="11" xfId="0" applyFont="1" applyFill="1" applyBorder="1"/>
    <xf numFmtId="4" fontId="19" fillId="4" borderId="17" xfId="0" applyNumberFormat="1" applyFont="1" applyFill="1" applyBorder="1"/>
    <xf numFmtId="0" fontId="21" fillId="4" borderId="12" xfId="0" applyFont="1" applyFill="1" applyBorder="1"/>
    <xf numFmtId="4" fontId="21" fillId="4" borderId="5" xfId="0" applyNumberFormat="1" applyFont="1" applyFill="1" applyBorder="1"/>
    <xf numFmtId="4" fontId="21" fillId="4" borderId="1" xfId="0" applyNumberFormat="1" applyFont="1" applyFill="1" applyBorder="1"/>
    <xf numFmtId="0" fontId="20" fillId="4" borderId="9" xfId="0" applyFont="1" applyFill="1" applyBorder="1"/>
    <xf numFmtId="4" fontId="20" fillId="4" borderId="20" xfId="0" applyNumberFormat="1" applyFont="1" applyFill="1" applyBorder="1"/>
    <xf numFmtId="0" fontId="19" fillId="0" borderId="13" xfId="0" applyFont="1" applyBorder="1"/>
    <xf numFmtId="4" fontId="19" fillId="0" borderId="30" xfId="0" applyNumberFormat="1" applyFont="1" applyBorder="1"/>
    <xf numFmtId="4" fontId="19" fillId="0" borderId="0" xfId="0" applyNumberFormat="1" applyFont="1"/>
    <xf numFmtId="0" fontId="19" fillId="0" borderId="7" xfId="0" applyFont="1" applyBorder="1"/>
    <xf numFmtId="4" fontId="19" fillId="0" borderId="31" xfId="0" applyNumberFormat="1" applyFont="1" applyBorder="1"/>
    <xf numFmtId="0" fontId="20" fillId="5" borderId="1" xfId="0" applyFont="1" applyFill="1" applyBorder="1"/>
    <xf numFmtId="4" fontId="19" fillId="5" borderId="1" xfId="0" applyNumberFormat="1" applyFont="1" applyFill="1" applyBorder="1"/>
    <xf numFmtId="0" fontId="19" fillId="5" borderId="0" xfId="0" applyFont="1" applyFill="1"/>
    <xf numFmtId="164" fontId="20" fillId="0" borderId="1" xfId="0" applyNumberFormat="1" applyFont="1" applyBorder="1"/>
    <xf numFmtId="164" fontId="20" fillId="0" borderId="2" xfId="0" applyNumberFormat="1" applyFont="1" applyBorder="1" applyAlignment="1">
      <alignment horizontal="right"/>
    </xf>
    <xf numFmtId="164" fontId="20" fillId="0" borderId="2" xfId="0" applyNumberFormat="1" applyFont="1" applyBorder="1"/>
    <xf numFmtId="164" fontId="20" fillId="5" borderId="1" xfId="0" applyNumberFormat="1" applyFont="1" applyFill="1" applyBorder="1" applyAlignment="1">
      <alignment wrapText="1"/>
    </xf>
    <xf numFmtId="164" fontId="20" fillId="5" borderId="1" xfId="0" applyNumberFormat="1" applyFont="1" applyFill="1" applyBorder="1"/>
    <xf numFmtId="164" fontId="20" fillId="5" borderId="0" xfId="0" applyNumberFormat="1" applyFont="1" applyFill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4" fontId="22" fillId="0" borderId="0" xfId="0" applyNumberFormat="1" applyFont="1"/>
    <xf numFmtId="0" fontId="23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164" fontId="23" fillId="0" borderId="0" xfId="0" applyNumberFormat="1" applyFont="1"/>
    <xf numFmtId="0" fontId="19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1" fillId="0" borderId="26" xfId="0" applyNumberFormat="1" applyFont="1" applyBorder="1"/>
    <xf numFmtId="4" fontId="21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5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5" fillId="7" borderId="7" xfId="0" applyNumberFormat="1" applyFont="1" applyFill="1" applyBorder="1" applyAlignment="1">
      <alignment horizontal="right"/>
    </xf>
    <xf numFmtId="4" fontId="16" fillId="0" borderId="19" xfId="0" applyNumberFormat="1" applyFont="1" applyBorder="1" applyAlignment="1">
      <alignment horizontal="right"/>
    </xf>
    <xf numFmtId="4" fontId="15" fillId="9" borderId="19" xfId="1" applyNumberFormat="1" applyFont="1" applyFill="1" applyBorder="1" applyAlignment="1">
      <alignment horizontal="right"/>
    </xf>
    <xf numFmtId="4" fontId="15" fillId="6" borderId="19" xfId="1" applyNumberFormat="1" applyFont="1" applyFill="1" applyBorder="1" applyAlignment="1">
      <alignment horizontal="right"/>
    </xf>
    <xf numFmtId="4" fontId="18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4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6" fillId="0" borderId="0" xfId="0" applyFont="1"/>
    <xf numFmtId="0" fontId="26" fillId="0" borderId="35" xfId="0" applyFont="1" applyBorder="1"/>
    <xf numFmtId="4" fontId="0" fillId="0" borderId="0" xfId="0" applyNumberFormat="1"/>
    <xf numFmtId="4" fontId="25" fillId="0" borderId="0" xfId="0" applyNumberFormat="1" applyFont="1"/>
    <xf numFmtId="4" fontId="0" fillId="0" borderId="35" xfId="0" applyNumberFormat="1" applyBorder="1"/>
    <xf numFmtId="4" fontId="26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4" fontId="21" fillId="3" borderId="1" xfId="0" applyNumberFormat="1" applyFont="1" applyFill="1" applyBorder="1"/>
    <xf numFmtId="4" fontId="19" fillId="3" borderId="1" xfId="0" applyNumberFormat="1" applyFont="1" applyFill="1" applyBorder="1"/>
    <xf numFmtId="0" fontId="27" fillId="0" borderId="4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6" fillId="0" borderId="40" xfId="0" quotePrefix="1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34"/>
  <sheetViews>
    <sheetView zoomScale="80" zoomScaleNormal="8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F8" sqref="F8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8" t="s">
        <v>126</v>
      </c>
      <c r="B2" s="54" t="s">
        <v>73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27</v>
      </c>
      <c r="E3" s="137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128</v>
      </c>
      <c r="E4" s="139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89</v>
      </c>
      <c r="E5" s="124">
        <v>0</v>
      </c>
      <c r="F5" s="208"/>
      <c r="G5" s="208"/>
      <c r="H5" s="208"/>
      <c r="I5" s="208"/>
      <c r="J5" s="208"/>
      <c r="K5" s="208"/>
      <c r="L5" s="208"/>
      <c r="M5" s="208"/>
      <c r="N5" s="208"/>
      <c r="O5" s="253"/>
      <c r="P5" s="253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10"/>
      <c r="AG5" s="210"/>
      <c r="AH5" s="209"/>
      <c r="AI5" s="211"/>
      <c r="AJ5" s="211"/>
      <c r="AK5" s="211"/>
      <c r="AL5" s="211"/>
      <c r="AM5" s="211"/>
      <c r="AN5" s="211"/>
      <c r="AO5" s="211"/>
      <c r="AP5" s="211"/>
      <c r="AQ5" s="211"/>
      <c r="AR5" s="213"/>
      <c r="AS5" s="212"/>
      <c r="AT5" s="212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8"/>
      <c r="G6" s="208"/>
      <c r="H6" s="208"/>
      <c r="I6" s="208"/>
      <c r="J6" s="208"/>
      <c r="K6" s="208"/>
      <c r="L6" s="208"/>
      <c r="M6" s="208"/>
      <c r="N6" s="208"/>
      <c r="O6" s="253"/>
      <c r="P6" s="253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10"/>
      <c r="AG6" s="210"/>
      <c r="AH6" s="209"/>
      <c r="AI6" s="211"/>
      <c r="AJ6" s="211"/>
      <c r="AK6" s="211"/>
      <c r="AL6" s="211"/>
      <c r="AM6" s="211"/>
      <c r="AN6" s="211"/>
      <c r="AO6" s="211"/>
      <c r="AP6" s="211"/>
      <c r="AQ6" s="211"/>
      <c r="AR6" s="213"/>
      <c r="AS6" s="212"/>
      <c r="AT6" s="212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74</v>
      </c>
      <c r="I7" s="64" t="s">
        <v>75</v>
      </c>
      <c r="J7" s="64" t="s">
        <v>76</v>
      </c>
      <c r="K7" s="64"/>
      <c r="L7" s="64"/>
      <c r="M7" s="64"/>
      <c r="N7" s="64"/>
      <c r="O7" s="64"/>
      <c r="P7" s="270"/>
      <c r="Q7" s="70" t="s">
        <v>49</v>
      </c>
      <c r="R7" s="70"/>
      <c r="S7" s="70"/>
      <c r="T7" s="70"/>
      <c r="U7" s="70"/>
      <c r="V7" s="70" t="s">
        <v>50</v>
      </c>
      <c r="W7" s="70"/>
      <c r="X7" s="70" t="s">
        <v>51</v>
      </c>
      <c r="Y7" s="70"/>
      <c r="Z7" s="70"/>
      <c r="AA7" s="70"/>
      <c r="AB7" s="70"/>
      <c r="AC7" s="70" t="s">
        <v>52</v>
      </c>
      <c r="AD7" s="70"/>
      <c r="AE7" s="70"/>
      <c r="AF7" s="70" t="s">
        <v>53</v>
      </c>
      <c r="AG7" s="70"/>
      <c r="AH7" s="70" t="s">
        <v>54</v>
      </c>
      <c r="AI7" s="70" t="s">
        <v>55</v>
      </c>
      <c r="AJ7" s="70"/>
      <c r="AK7" s="70"/>
      <c r="AL7" s="70" t="s">
        <v>45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127</v>
      </c>
      <c r="D8" s="55"/>
      <c r="E8" s="59" t="s">
        <v>28</v>
      </c>
      <c r="F8" s="60" t="s">
        <v>29</v>
      </c>
      <c r="G8" s="64" t="s">
        <v>1</v>
      </c>
      <c r="H8" s="64" t="s">
        <v>46</v>
      </c>
      <c r="I8" s="64" t="s">
        <v>25</v>
      </c>
      <c r="J8" s="64" t="s">
        <v>77</v>
      </c>
      <c r="K8" s="64" t="s">
        <v>54</v>
      </c>
      <c r="L8" s="64" t="s">
        <v>19</v>
      </c>
      <c r="M8" s="64" t="s">
        <v>64</v>
      </c>
      <c r="N8" s="64" t="s">
        <v>78</v>
      </c>
      <c r="O8" s="64" t="s">
        <v>70</v>
      </c>
      <c r="P8" s="270" t="s">
        <v>143</v>
      </c>
      <c r="Q8" s="70" t="s">
        <v>56</v>
      </c>
      <c r="R8" s="70" t="s">
        <v>90</v>
      </c>
      <c r="S8" s="70" t="s">
        <v>57</v>
      </c>
      <c r="T8" s="70" t="s">
        <v>87</v>
      </c>
      <c r="U8" s="70" t="s">
        <v>44</v>
      </c>
      <c r="V8" s="70" t="s">
        <v>58</v>
      </c>
      <c r="W8" s="70" t="s">
        <v>18</v>
      </c>
      <c r="X8" s="70" t="s">
        <v>59</v>
      </c>
      <c r="Y8" s="70" t="s">
        <v>129</v>
      </c>
      <c r="Z8" s="70" t="s">
        <v>33</v>
      </c>
      <c r="AA8" s="70" t="s">
        <v>60</v>
      </c>
      <c r="AB8" s="70" t="s">
        <v>61</v>
      </c>
      <c r="AC8" s="70" t="s">
        <v>62</v>
      </c>
      <c r="AD8" s="70" t="s">
        <v>63</v>
      </c>
      <c r="AE8" s="70" t="s">
        <v>132</v>
      </c>
      <c r="AF8" s="70" t="s">
        <v>65</v>
      </c>
      <c r="AG8" s="70" t="s">
        <v>66</v>
      </c>
      <c r="AH8" s="70" t="s">
        <v>67</v>
      </c>
      <c r="AI8" s="70" t="s">
        <v>68</v>
      </c>
      <c r="AJ8" s="70" t="s">
        <v>69</v>
      </c>
      <c r="AK8" s="70" t="s">
        <v>70</v>
      </c>
      <c r="AL8" s="70" t="s">
        <v>71</v>
      </c>
      <c r="AM8" s="70" t="s">
        <v>72</v>
      </c>
      <c r="AN8" s="70" t="s">
        <v>70</v>
      </c>
      <c r="AO8" s="70" t="s">
        <v>130</v>
      </c>
      <c r="AP8" s="70" t="s">
        <v>142</v>
      </c>
      <c r="AQ8" s="70" t="s">
        <v>143</v>
      </c>
      <c r="AR8" s="70" t="s">
        <v>19</v>
      </c>
      <c r="AS8" s="200" t="s">
        <v>84</v>
      </c>
      <c r="AT8" s="201" t="s">
        <v>85</v>
      </c>
    </row>
    <row r="9" spans="1:46" x14ac:dyDescent="0.3">
      <c r="A9" s="50">
        <v>46142</v>
      </c>
      <c r="B9" s="47" t="s">
        <v>46</v>
      </c>
      <c r="C9" s="49"/>
      <c r="D9" s="247"/>
      <c r="E9" s="190"/>
      <c r="F9" s="62">
        <v>23.1</v>
      </c>
      <c r="G9" s="65"/>
      <c r="H9" s="66">
        <v>23.1</v>
      </c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4"/>
      <c r="AT9" s="205"/>
    </row>
    <row r="10" spans="1:46" x14ac:dyDescent="0.3">
      <c r="A10" s="50">
        <v>46126</v>
      </c>
      <c r="B10" s="47" t="s">
        <v>155</v>
      </c>
      <c r="C10" s="49"/>
      <c r="D10" s="247"/>
      <c r="E10" s="190">
        <v>8493.3799999999992</v>
      </c>
      <c r="F10" s="62"/>
      <c r="G10" s="65">
        <v>8493.3799999999992</v>
      </c>
      <c r="H10" s="66"/>
      <c r="I10" s="66"/>
      <c r="J10" s="66"/>
      <c r="K10" s="66"/>
      <c r="L10" s="66"/>
      <c r="M10" s="66"/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4"/>
      <c r="AT10" s="205"/>
    </row>
    <row r="11" spans="1:46" x14ac:dyDescent="0.3">
      <c r="A11" s="50">
        <v>46121</v>
      </c>
      <c r="B11" s="47" t="s">
        <v>154</v>
      </c>
      <c r="C11" s="49"/>
      <c r="D11" s="247"/>
      <c r="E11" s="61">
        <v>475</v>
      </c>
      <c r="F11" s="62"/>
      <c r="G11" s="65"/>
      <c r="H11" s="66"/>
      <c r="I11" s="66"/>
      <c r="J11" s="66"/>
      <c r="K11" s="66"/>
      <c r="L11" s="66"/>
      <c r="M11" s="66"/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>
        <v>475</v>
      </c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4"/>
      <c r="AT11" s="205"/>
    </row>
    <row r="12" spans="1:46" x14ac:dyDescent="0.3">
      <c r="A12" s="50">
        <v>46132</v>
      </c>
      <c r="B12" s="47" t="s">
        <v>156</v>
      </c>
      <c r="C12" s="49"/>
      <c r="D12" s="247"/>
      <c r="E12" s="61">
        <v>4.25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4.25</v>
      </c>
      <c r="AM12" s="72"/>
      <c r="AN12" s="72"/>
      <c r="AO12" s="72"/>
      <c r="AP12" s="72"/>
      <c r="AQ12" s="72"/>
      <c r="AR12" s="72"/>
      <c r="AS12" s="204"/>
      <c r="AT12" s="205"/>
    </row>
    <row r="13" spans="1:46" x14ac:dyDescent="0.3">
      <c r="A13" s="50">
        <v>46139</v>
      </c>
      <c r="B13" s="47" t="s">
        <v>157</v>
      </c>
      <c r="C13" s="49"/>
      <c r="D13" s="247"/>
      <c r="E13" s="61">
        <v>1032.8399999999999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>
        <v>1032.8399999999999</v>
      </c>
      <c r="AG13" s="71"/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4"/>
      <c r="AT13" s="205"/>
    </row>
    <row r="14" spans="1:46" x14ac:dyDescent="0.3">
      <c r="A14" s="50">
        <v>46140</v>
      </c>
      <c r="B14" s="47" t="s">
        <v>158</v>
      </c>
      <c r="C14" s="49"/>
      <c r="D14" s="247"/>
      <c r="E14" s="61">
        <v>253.2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>
        <v>253.2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4"/>
      <c r="AT14" s="205"/>
    </row>
    <row r="15" spans="1:46" x14ac:dyDescent="0.3">
      <c r="A15" s="50">
        <v>46140</v>
      </c>
      <c r="B15" s="47" t="s">
        <v>159</v>
      </c>
      <c r="C15" s="49"/>
      <c r="D15" s="247"/>
      <c r="E15" s="61">
        <v>63.2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>
        <v>63.2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4">
        <f>SUM(G9:P15)</f>
        <v>8516.48</v>
      </c>
      <c r="AT15" s="205">
        <f>SUM(Q9:AR15)</f>
        <v>1828.49</v>
      </c>
    </row>
    <row r="16" spans="1:46" x14ac:dyDescent="0.3">
      <c r="A16" s="50"/>
      <c r="B16" s="47"/>
      <c r="C16" s="49"/>
      <c r="D16" s="56"/>
      <c r="E16" s="61"/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4"/>
      <c r="AT16" s="205"/>
    </row>
    <row r="17" spans="1:46" x14ac:dyDescent="0.3">
      <c r="A17" s="50"/>
      <c r="B17" s="47"/>
      <c r="C17" s="49"/>
      <c r="D17" s="56"/>
      <c r="E17" s="61"/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2"/>
      <c r="AT17" s="203"/>
    </row>
    <row r="18" spans="1:46" x14ac:dyDescent="0.3">
      <c r="A18" s="50"/>
      <c r="B18" s="47"/>
      <c r="C18" s="49"/>
      <c r="D18" s="56"/>
      <c r="E18" s="61"/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2"/>
      <c r="AT18" s="203"/>
    </row>
    <row r="19" spans="1:46" x14ac:dyDescent="0.3">
      <c r="A19" s="50"/>
      <c r="B19" s="47"/>
      <c r="C19" s="49"/>
      <c r="D19" s="56"/>
      <c r="E19" s="61"/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2"/>
      <c r="AN19" s="72"/>
      <c r="AO19" s="72"/>
      <c r="AP19" s="72"/>
      <c r="AQ19" s="72"/>
      <c r="AR19" s="72"/>
      <c r="AS19" s="202"/>
      <c r="AT19" s="203"/>
    </row>
    <row r="20" spans="1:46" x14ac:dyDescent="0.3">
      <c r="A20" s="50"/>
      <c r="B20" s="47"/>
      <c r="C20" s="49"/>
      <c r="D20" s="56"/>
      <c r="E20" s="61"/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2"/>
      <c r="AT20" s="203"/>
    </row>
    <row r="21" spans="1:46" x14ac:dyDescent="0.3">
      <c r="A21" s="50"/>
      <c r="B21" s="47"/>
      <c r="C21" s="49"/>
      <c r="D21" s="56"/>
      <c r="E21" s="61"/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2"/>
      <c r="AT21" s="203"/>
    </row>
    <row r="22" spans="1:46" x14ac:dyDescent="0.3">
      <c r="A22" s="50"/>
      <c r="B22" s="47"/>
      <c r="C22" s="49"/>
      <c r="D22" s="56"/>
      <c r="E22" s="61"/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2"/>
      <c r="AT22" s="203"/>
    </row>
    <row r="23" spans="1:46" x14ac:dyDescent="0.3">
      <c r="A23" s="50"/>
      <c r="B23" s="47"/>
      <c r="C23" s="49"/>
      <c r="D23" s="56"/>
      <c r="E23" s="61"/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/>
      <c r="AQ23" s="72"/>
      <c r="AR23" s="72"/>
      <c r="AS23" s="202"/>
      <c r="AT23" s="203"/>
    </row>
    <row r="24" spans="1:46" x14ac:dyDescent="0.3">
      <c r="A24" s="50"/>
      <c r="B24" s="47"/>
      <c r="C24" s="49"/>
      <c r="D24" s="56"/>
      <c r="E24" s="61"/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4"/>
      <c r="AT24" s="205"/>
    </row>
    <row r="25" spans="1:46" x14ac:dyDescent="0.3">
      <c r="A25" s="50"/>
      <c r="B25" s="47"/>
      <c r="C25" s="49"/>
      <c r="D25" s="56"/>
      <c r="E25" s="61"/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4"/>
      <c r="AT25" s="205"/>
    </row>
    <row r="26" spans="1:46" x14ac:dyDescent="0.3">
      <c r="A26" s="50"/>
      <c r="B26" s="47"/>
      <c r="C26" s="49"/>
      <c r="D26" s="56"/>
      <c r="E26" s="61"/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2"/>
      <c r="AT26" s="203"/>
    </row>
    <row r="27" spans="1:46" x14ac:dyDescent="0.3">
      <c r="A27" s="50"/>
      <c r="B27" s="47"/>
      <c r="C27" s="49"/>
      <c r="D27" s="56"/>
      <c r="E27" s="61"/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2"/>
      <c r="AN27" s="72"/>
      <c r="AO27" s="72"/>
      <c r="AP27" s="72"/>
      <c r="AQ27" s="72"/>
      <c r="AR27" s="72"/>
      <c r="AS27" s="202"/>
      <c r="AT27" s="203"/>
    </row>
    <row r="28" spans="1:46" x14ac:dyDescent="0.3">
      <c r="A28" s="50"/>
      <c r="B28" s="47"/>
      <c r="C28" s="49"/>
      <c r="D28" s="56"/>
      <c r="E28" s="61"/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2"/>
      <c r="AT28" s="203"/>
    </row>
    <row r="29" spans="1:46" x14ac:dyDescent="0.3">
      <c r="A29" s="50"/>
      <c r="B29" s="47"/>
      <c r="C29" s="49"/>
      <c r="D29" s="56"/>
      <c r="E29" s="61"/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2"/>
      <c r="AT29" s="203"/>
    </row>
    <row r="30" spans="1:46" x14ac:dyDescent="0.3">
      <c r="A30" s="50"/>
      <c r="B30" s="47"/>
      <c r="C30" s="49"/>
      <c r="D30" s="56"/>
      <c r="E30" s="61"/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2"/>
      <c r="AT30" s="203"/>
    </row>
    <row r="31" spans="1:46" x14ac:dyDescent="0.3">
      <c r="A31" s="50"/>
      <c r="B31" s="47"/>
      <c r="C31" s="49"/>
      <c r="D31" s="56"/>
      <c r="E31" s="61"/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2"/>
      <c r="AT31" s="203"/>
    </row>
    <row r="32" spans="1:46" x14ac:dyDescent="0.3">
      <c r="A32" s="50"/>
      <c r="B32" s="47"/>
      <c r="C32" s="49"/>
      <c r="D32" s="56"/>
      <c r="E32" s="61"/>
      <c r="F32" s="62"/>
      <c r="G32" s="65"/>
      <c r="H32" s="66"/>
      <c r="I32" s="66"/>
      <c r="J32" s="66"/>
      <c r="K32" s="66"/>
      <c r="L32" s="66"/>
      <c r="M32" s="66"/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2"/>
      <c r="AT32" s="203"/>
    </row>
    <row r="33" spans="1:46" x14ac:dyDescent="0.3">
      <c r="A33" s="50"/>
      <c r="B33" s="47"/>
      <c r="C33" s="49"/>
      <c r="D33" s="56"/>
      <c r="E33" s="61"/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2"/>
      <c r="AN33" s="72"/>
      <c r="AO33" s="72"/>
      <c r="AP33" s="72"/>
      <c r="AQ33" s="72"/>
      <c r="AR33" s="72"/>
      <c r="AS33" s="202"/>
      <c r="AT33" s="203"/>
    </row>
    <row r="34" spans="1:46" x14ac:dyDescent="0.3">
      <c r="A34" s="50"/>
      <c r="B34" s="47"/>
      <c r="C34" s="49"/>
      <c r="D34" s="56"/>
      <c r="E34" s="61"/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2"/>
      <c r="AN34" s="72"/>
      <c r="AO34" s="72"/>
      <c r="AP34" s="72"/>
      <c r="AQ34" s="72"/>
      <c r="AR34" s="72"/>
      <c r="AS34" s="202"/>
      <c r="AT34" s="203"/>
    </row>
    <row r="35" spans="1:46" x14ac:dyDescent="0.3">
      <c r="A35" s="50"/>
      <c r="B35" s="47"/>
      <c r="C35" s="49"/>
      <c r="D35" s="56"/>
      <c r="E35" s="61"/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2"/>
      <c r="AT35" s="203"/>
    </row>
    <row r="36" spans="1:46" x14ac:dyDescent="0.3">
      <c r="A36" s="50"/>
      <c r="B36" s="47"/>
      <c r="C36" s="49"/>
      <c r="D36" s="56"/>
      <c r="E36" s="61"/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4"/>
      <c r="AT36" s="205"/>
    </row>
    <row r="37" spans="1:46" x14ac:dyDescent="0.3">
      <c r="A37" s="50"/>
      <c r="B37" s="47"/>
      <c r="C37" s="49"/>
      <c r="D37" s="56"/>
      <c r="E37" s="61"/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2"/>
      <c r="AT37" s="203"/>
    </row>
    <row r="38" spans="1:46" x14ac:dyDescent="0.3">
      <c r="A38" s="50"/>
      <c r="B38" s="47"/>
      <c r="C38" s="49"/>
      <c r="D38" s="56"/>
      <c r="E38" s="190"/>
      <c r="F38" s="62"/>
      <c r="G38" s="65"/>
      <c r="H38" s="66"/>
      <c r="I38" s="66"/>
      <c r="J38" s="66"/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2"/>
      <c r="AT38" s="203"/>
    </row>
    <row r="39" spans="1:46" x14ac:dyDescent="0.3">
      <c r="A39" s="50"/>
      <c r="B39" s="47"/>
      <c r="C39" s="49"/>
      <c r="D39" s="56"/>
      <c r="E39" s="61"/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/>
      <c r="AS39" s="202"/>
      <c r="AT39" s="203"/>
    </row>
    <row r="40" spans="1:46" x14ac:dyDescent="0.3">
      <c r="A40" s="50"/>
      <c r="B40" s="47"/>
      <c r="C40" s="49"/>
      <c r="D40" s="56"/>
      <c r="E40" s="61"/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2"/>
      <c r="AT40" s="202"/>
    </row>
    <row r="41" spans="1:46" x14ac:dyDescent="0.3">
      <c r="A41" s="50"/>
      <c r="B41" s="47"/>
      <c r="C41" s="49"/>
      <c r="D41" s="56"/>
      <c r="E41" s="61"/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2"/>
      <c r="AT41" s="202"/>
    </row>
    <row r="42" spans="1:46" x14ac:dyDescent="0.3">
      <c r="A42" s="50"/>
      <c r="B42" s="47"/>
      <c r="C42" s="49"/>
      <c r="D42" s="56"/>
      <c r="E42" s="61"/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2"/>
      <c r="AN42" s="72"/>
      <c r="AO42" s="72"/>
      <c r="AP42" s="72"/>
      <c r="AQ42" s="72"/>
      <c r="AR42" s="72"/>
      <c r="AS42" s="202"/>
      <c r="AT42" s="202"/>
    </row>
    <row r="43" spans="1:46" x14ac:dyDescent="0.3">
      <c r="A43" s="50"/>
      <c r="B43" s="47"/>
      <c r="C43" s="49"/>
      <c r="D43" s="56"/>
      <c r="E43" s="61"/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2"/>
      <c r="AT43" s="203"/>
    </row>
    <row r="44" spans="1:46" x14ac:dyDescent="0.3">
      <c r="A44" s="50"/>
      <c r="B44" s="47"/>
      <c r="C44" s="49"/>
      <c r="D44" s="56"/>
      <c r="E44" s="61"/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/>
      <c r="AP44" s="72"/>
      <c r="AQ44" s="72"/>
      <c r="AR44" s="72"/>
      <c r="AS44" s="202"/>
      <c r="AT44" s="203"/>
    </row>
    <row r="45" spans="1:46" x14ac:dyDescent="0.3">
      <c r="A45" s="50"/>
      <c r="B45" s="47"/>
      <c r="C45" s="49"/>
      <c r="D45" s="56"/>
      <c r="E45" s="61"/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/>
      <c r="AS45" s="40"/>
      <c r="AT45" s="40"/>
    </row>
    <row r="46" spans="1:46" x14ac:dyDescent="0.3">
      <c r="A46" s="50"/>
      <c r="B46" s="47"/>
      <c r="C46" s="49"/>
      <c r="D46" s="56"/>
      <c r="E46" s="61"/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/>
      <c r="B47" s="47"/>
      <c r="C47" s="49"/>
      <c r="D47" s="56"/>
      <c r="E47" s="61"/>
      <c r="F47" s="62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/>
      <c r="AR47" s="72"/>
      <c r="AS47" s="204"/>
      <c r="AT47" s="205"/>
    </row>
    <row r="48" spans="1:46" x14ac:dyDescent="0.3">
      <c r="A48" s="50"/>
      <c r="B48" s="47"/>
      <c r="C48" s="49"/>
      <c r="D48" s="56"/>
      <c r="E48" s="61"/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2"/>
      <c r="AN48" s="72"/>
      <c r="AO48" s="72"/>
      <c r="AP48" s="72"/>
      <c r="AQ48" s="72"/>
      <c r="AR48" s="72"/>
      <c r="AS48" s="202"/>
      <c r="AT48" s="203"/>
    </row>
    <row r="49" spans="1:46" x14ac:dyDescent="0.3">
      <c r="A49" s="50"/>
      <c r="B49" s="47"/>
      <c r="C49" s="49"/>
      <c r="D49" s="56"/>
      <c r="E49" s="61"/>
      <c r="F49" s="62"/>
      <c r="G49" s="65"/>
      <c r="H49" s="66"/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2"/>
      <c r="AT49" s="203"/>
    </row>
    <row r="50" spans="1:46" s="237" customFormat="1" x14ac:dyDescent="0.3">
      <c r="A50" s="254"/>
      <c r="B50" s="47"/>
      <c r="C50" s="49"/>
      <c r="D50" s="56"/>
      <c r="E50" s="61"/>
      <c r="F50" s="255"/>
      <c r="G50" s="256"/>
      <c r="H50" s="257"/>
      <c r="I50" s="257"/>
      <c r="J50" s="257"/>
      <c r="K50" s="257"/>
      <c r="L50" s="257"/>
      <c r="M50" s="257"/>
      <c r="N50" s="257"/>
      <c r="O50" s="257"/>
      <c r="P50" s="257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2"/>
      <c r="AT50" s="203"/>
    </row>
    <row r="51" spans="1:46" s="237" customFormat="1" x14ac:dyDescent="0.3">
      <c r="A51" s="254"/>
      <c r="B51" s="47"/>
      <c r="C51" s="49"/>
      <c r="D51" s="56"/>
      <c r="E51" s="61"/>
      <c r="F51" s="255"/>
      <c r="G51" s="256"/>
      <c r="H51" s="257"/>
      <c r="I51" s="257"/>
      <c r="J51" s="257"/>
      <c r="K51" s="257"/>
      <c r="L51" s="257"/>
      <c r="M51" s="257"/>
      <c r="N51" s="257"/>
      <c r="O51" s="257"/>
      <c r="P51" s="257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2"/>
      <c r="AT51" s="203"/>
    </row>
    <row r="52" spans="1:46" s="237" customFormat="1" x14ac:dyDescent="0.3">
      <c r="A52" s="254"/>
      <c r="B52" s="47"/>
      <c r="C52" s="49"/>
      <c r="D52" s="56"/>
      <c r="E52" s="61"/>
      <c r="F52" s="255"/>
      <c r="G52" s="256"/>
      <c r="H52" s="257"/>
      <c r="I52" s="257"/>
      <c r="J52" s="257"/>
      <c r="K52" s="257"/>
      <c r="L52" s="257"/>
      <c r="M52" s="257"/>
      <c r="N52" s="257"/>
      <c r="O52" s="257"/>
      <c r="P52" s="257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/>
      <c r="AS52" s="202"/>
      <c r="AT52" s="203"/>
    </row>
    <row r="53" spans="1:46" s="237" customFormat="1" x14ac:dyDescent="0.3">
      <c r="A53" s="254"/>
      <c r="B53" s="47"/>
      <c r="C53" s="49"/>
      <c r="D53" s="56"/>
      <c r="E53" s="61"/>
      <c r="F53" s="255"/>
      <c r="G53" s="256"/>
      <c r="H53" s="257"/>
      <c r="I53" s="257"/>
      <c r="J53" s="257"/>
      <c r="K53" s="257"/>
      <c r="L53" s="257"/>
      <c r="M53" s="257"/>
      <c r="N53" s="257"/>
      <c r="O53" s="257"/>
      <c r="P53" s="257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/>
      <c r="AS53" s="40"/>
      <c r="AT53" s="40"/>
    </row>
    <row r="54" spans="1:46" s="237" customFormat="1" x14ac:dyDescent="0.3">
      <c r="A54" s="254"/>
      <c r="B54" s="47"/>
      <c r="C54" s="49"/>
      <c r="D54" s="56"/>
      <c r="E54" s="61"/>
      <c r="F54" s="255"/>
      <c r="G54" s="256"/>
      <c r="H54" s="257"/>
      <c r="I54" s="257"/>
      <c r="J54" s="257"/>
      <c r="K54" s="257"/>
      <c r="L54" s="257"/>
      <c r="M54" s="257"/>
      <c r="N54" s="257"/>
      <c r="O54" s="257"/>
      <c r="P54" s="257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4"/>
      <c r="AT54" s="205"/>
    </row>
    <row r="55" spans="1:46" s="237" customFormat="1" x14ac:dyDescent="0.3">
      <c r="A55" s="254"/>
      <c r="B55" s="47"/>
      <c r="C55" s="49"/>
      <c r="D55" s="56"/>
      <c r="E55" s="61"/>
      <c r="F55" s="255"/>
      <c r="G55" s="256"/>
      <c r="H55" s="257"/>
      <c r="I55" s="257"/>
      <c r="J55" s="257"/>
      <c r="K55" s="257"/>
      <c r="L55" s="257"/>
      <c r="M55" s="257"/>
      <c r="N55" s="257"/>
      <c r="O55" s="257"/>
      <c r="P55" s="257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2"/>
      <c r="AT55" s="203"/>
    </row>
    <row r="56" spans="1:46" s="237" customFormat="1" x14ac:dyDescent="0.3">
      <c r="A56" s="254"/>
      <c r="B56" s="47"/>
      <c r="C56" s="49"/>
      <c r="D56" s="56"/>
      <c r="E56" s="61"/>
      <c r="F56" s="255"/>
      <c r="G56" s="256"/>
      <c r="H56" s="257"/>
      <c r="I56" s="257"/>
      <c r="J56" s="257"/>
      <c r="K56" s="257"/>
      <c r="L56" s="257"/>
      <c r="M56" s="257"/>
      <c r="N56" s="257"/>
      <c r="O56" s="257"/>
      <c r="P56" s="257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2"/>
      <c r="AN56" s="72"/>
      <c r="AO56" s="72"/>
      <c r="AP56" s="72"/>
      <c r="AQ56" s="72"/>
      <c r="AR56" s="72"/>
      <c r="AS56" s="202"/>
      <c r="AT56" s="239"/>
    </row>
    <row r="57" spans="1:46" s="237" customFormat="1" x14ac:dyDescent="0.3">
      <c r="A57" s="254"/>
      <c r="B57" s="47"/>
      <c r="C57" s="49"/>
      <c r="D57" s="56"/>
      <c r="E57" s="61"/>
      <c r="F57" s="255"/>
      <c r="G57" s="256"/>
      <c r="H57" s="257"/>
      <c r="I57" s="257"/>
      <c r="J57" s="257"/>
      <c r="K57" s="257"/>
      <c r="L57" s="257"/>
      <c r="M57" s="257"/>
      <c r="N57" s="257"/>
      <c r="O57" s="257"/>
      <c r="P57" s="257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2"/>
      <c r="AN57" s="72"/>
      <c r="AO57" s="72"/>
      <c r="AP57" s="72"/>
      <c r="AQ57" s="72"/>
      <c r="AR57" s="72"/>
      <c r="AS57" s="204"/>
      <c r="AT57" s="207"/>
    </row>
    <row r="58" spans="1:46" s="237" customFormat="1" x14ac:dyDescent="0.3">
      <c r="A58" s="254"/>
      <c r="B58" s="47"/>
      <c r="C58" s="49"/>
      <c r="D58" s="56"/>
      <c r="E58" s="61"/>
      <c r="F58" s="255"/>
      <c r="G58" s="256"/>
      <c r="H58" s="257"/>
      <c r="I58" s="257"/>
      <c r="J58" s="257"/>
      <c r="K58" s="257"/>
      <c r="L58" s="257"/>
      <c r="M58" s="257"/>
      <c r="N58" s="257"/>
      <c r="O58" s="257"/>
      <c r="P58" s="257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2"/>
      <c r="AN58" s="72"/>
      <c r="AO58" s="72"/>
      <c r="AP58" s="72"/>
      <c r="AQ58" s="72"/>
      <c r="AR58" s="72"/>
      <c r="AS58" s="202"/>
      <c r="AT58" s="203"/>
    </row>
    <row r="59" spans="1:46" x14ac:dyDescent="0.3">
      <c r="A59" s="50"/>
      <c r="B59" s="47"/>
      <c r="C59" s="49"/>
      <c r="D59" s="56"/>
      <c r="E59" s="61"/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/>
      <c r="AS59" s="204"/>
      <c r="AT59" s="205"/>
    </row>
    <row r="60" spans="1:46" x14ac:dyDescent="0.3">
      <c r="A60" s="50"/>
      <c r="B60" s="47"/>
      <c r="C60" s="49"/>
      <c r="D60" s="56"/>
      <c r="E60" s="61"/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4"/>
      <c r="AT60" s="207"/>
    </row>
    <row r="61" spans="1:46" x14ac:dyDescent="0.3">
      <c r="A61" s="50"/>
      <c r="B61" s="47"/>
      <c r="C61" s="49"/>
      <c r="D61" s="56"/>
      <c r="E61" s="61"/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2"/>
      <c r="AT61" s="203"/>
    </row>
    <row r="62" spans="1:46" x14ac:dyDescent="0.3">
      <c r="A62" s="50"/>
      <c r="B62" s="47"/>
      <c r="C62" s="49"/>
      <c r="D62" s="56"/>
      <c r="E62" s="61"/>
      <c r="F62" s="62"/>
      <c r="G62" s="65"/>
      <c r="H62" s="66"/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2"/>
      <c r="AT62" s="203"/>
    </row>
    <row r="63" spans="1:46" x14ac:dyDescent="0.3">
      <c r="A63" s="50"/>
      <c r="B63" s="47"/>
      <c r="C63" s="49"/>
      <c r="D63" s="56"/>
      <c r="E63" s="190"/>
      <c r="F63" s="62"/>
      <c r="G63" s="65"/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2"/>
      <c r="AT63" s="203"/>
    </row>
    <row r="64" spans="1:46" x14ac:dyDescent="0.3">
      <c r="A64" s="50"/>
      <c r="B64" s="47"/>
      <c r="C64" s="49"/>
      <c r="D64" s="56"/>
      <c r="E64" s="190"/>
      <c r="F64" s="62"/>
      <c r="G64" s="65"/>
      <c r="H64" s="66"/>
      <c r="I64" s="66"/>
      <c r="J64" s="66"/>
      <c r="K64" s="66"/>
      <c r="L64" s="66"/>
      <c r="M64" s="66"/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2"/>
      <c r="AT64" s="203"/>
    </row>
    <row r="65" spans="1:46" x14ac:dyDescent="0.3">
      <c r="A65" s="50"/>
      <c r="B65" s="47"/>
      <c r="C65" s="49"/>
      <c r="D65" s="56"/>
      <c r="E65" s="190"/>
      <c r="F65" s="62"/>
      <c r="G65" s="65"/>
      <c r="H65" s="66"/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2"/>
      <c r="AT65" s="203"/>
    </row>
    <row r="66" spans="1:46" x14ac:dyDescent="0.3">
      <c r="A66" s="50"/>
      <c r="B66" s="47"/>
      <c r="C66" s="49"/>
      <c r="D66" s="56"/>
      <c r="E66" s="61"/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2"/>
      <c r="AT66" s="203"/>
    </row>
    <row r="67" spans="1:46" x14ac:dyDescent="0.3">
      <c r="A67" s="50"/>
      <c r="B67" s="47"/>
      <c r="C67" s="49"/>
      <c r="D67" s="56"/>
      <c r="E67" s="61"/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2"/>
      <c r="AN67" s="72"/>
      <c r="AO67" s="72"/>
      <c r="AP67" s="72"/>
      <c r="AQ67" s="72"/>
      <c r="AR67" s="72"/>
      <c r="AS67" s="202"/>
      <c r="AT67" s="203"/>
    </row>
    <row r="68" spans="1:46" x14ac:dyDescent="0.3">
      <c r="A68" s="50"/>
      <c r="B68" s="47"/>
      <c r="C68" s="49"/>
      <c r="D68" s="56"/>
      <c r="E68" s="190"/>
      <c r="F68" s="62"/>
      <c r="G68" s="65"/>
      <c r="H68" s="66"/>
      <c r="I68" s="66"/>
      <c r="J68" s="66"/>
      <c r="K68" s="66"/>
      <c r="L68" s="66"/>
      <c r="M68" s="66"/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2"/>
      <c r="AT68" s="239"/>
    </row>
    <row r="69" spans="1:46" x14ac:dyDescent="0.3">
      <c r="A69" s="50"/>
      <c r="B69" s="47"/>
      <c r="C69" s="49"/>
      <c r="D69" s="56"/>
      <c r="E69" s="190"/>
      <c r="F69" s="62"/>
      <c r="G69" s="65"/>
      <c r="H69" s="66"/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202"/>
      <c r="AT69" s="239"/>
    </row>
    <row r="70" spans="1:46" x14ac:dyDescent="0.3">
      <c r="A70" s="50"/>
      <c r="B70" s="47"/>
      <c r="C70" s="49"/>
      <c r="D70" s="56"/>
      <c r="E70" s="61"/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202"/>
      <c r="AT70" s="239"/>
    </row>
    <row r="71" spans="1:46" x14ac:dyDescent="0.3">
      <c r="A71" s="50"/>
      <c r="B71" s="47"/>
      <c r="C71" s="49"/>
      <c r="D71" s="56"/>
      <c r="E71" s="61"/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/>
      <c r="B72" s="47"/>
      <c r="C72" s="49"/>
      <c r="D72" s="56"/>
      <c r="E72" s="61"/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40"/>
      <c r="AT72" s="40"/>
    </row>
    <row r="73" spans="1:46" x14ac:dyDescent="0.3">
      <c r="A73" s="50"/>
      <c r="B73" s="47"/>
      <c r="C73" s="49"/>
      <c r="D73" s="56"/>
      <c r="E73" s="61"/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2"/>
      <c r="AN73" s="72"/>
      <c r="AO73" s="72"/>
      <c r="AP73" s="72"/>
      <c r="AQ73" s="72"/>
      <c r="AR73" s="72"/>
      <c r="AS73" s="40"/>
      <c r="AT73" s="40"/>
    </row>
    <row r="74" spans="1:46" x14ac:dyDescent="0.3">
      <c r="A74" s="50"/>
      <c r="B74" s="47"/>
      <c r="C74" s="49"/>
      <c r="D74" s="56"/>
      <c r="E74" s="61"/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2"/>
      <c r="AT74" s="203"/>
    </row>
    <row r="75" spans="1:46" x14ac:dyDescent="0.3">
      <c r="A75" s="50"/>
      <c r="B75" s="47"/>
      <c r="C75" s="49"/>
      <c r="D75" s="56"/>
      <c r="E75" s="61"/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2"/>
      <c r="AN75" s="72"/>
      <c r="AO75" s="72"/>
      <c r="AP75" s="72"/>
      <c r="AQ75" s="72"/>
      <c r="AR75" s="72"/>
      <c r="AS75" s="202"/>
      <c r="AT75" s="203"/>
    </row>
    <row r="76" spans="1:46" x14ac:dyDescent="0.3">
      <c r="A76" s="50"/>
      <c r="B76" s="47"/>
      <c r="C76" s="49"/>
      <c r="D76" s="56"/>
      <c r="E76" s="61"/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2"/>
      <c r="AN76" s="72"/>
      <c r="AO76" s="72"/>
      <c r="AP76" s="72"/>
      <c r="AQ76" s="72"/>
      <c r="AR76" s="72"/>
      <c r="AS76" s="202"/>
      <c r="AT76" s="239"/>
    </row>
    <row r="77" spans="1:46" x14ac:dyDescent="0.3">
      <c r="A77" s="254"/>
      <c r="B77" s="47"/>
      <c r="C77" s="49"/>
      <c r="D77" s="56"/>
      <c r="E77" s="61"/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/>
      <c r="B78" s="47"/>
      <c r="C78" s="49"/>
      <c r="D78" s="56"/>
      <c r="E78" s="61"/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202"/>
      <c r="AT78" s="203"/>
    </row>
    <row r="79" spans="1:46" x14ac:dyDescent="0.3">
      <c r="A79" s="50"/>
      <c r="B79" s="47"/>
      <c r="C79" s="49"/>
      <c r="D79" s="56"/>
      <c r="E79" s="61"/>
      <c r="F79" s="62"/>
      <c r="G79" s="65"/>
      <c r="H79" s="66"/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202"/>
      <c r="AT79" s="239"/>
    </row>
    <row r="80" spans="1:46" x14ac:dyDescent="0.3">
      <c r="A80" s="50"/>
      <c r="B80" s="47"/>
      <c r="C80" s="49"/>
      <c r="D80" s="56"/>
      <c r="E80" s="61"/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50" x14ac:dyDescent="0.3">
      <c r="A81" s="50"/>
      <c r="B81" s="47"/>
      <c r="C81" s="49"/>
      <c r="D81" s="56"/>
      <c r="E81" s="61"/>
      <c r="F81" s="62"/>
      <c r="G81" s="65"/>
      <c r="H81" s="66"/>
      <c r="I81" s="66"/>
      <c r="J81" s="66"/>
      <c r="K81" s="66"/>
      <c r="L81" s="66"/>
      <c r="M81" s="66"/>
      <c r="N81" s="66"/>
      <c r="O81" s="66"/>
      <c r="P81" s="66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40"/>
      <c r="AT81" s="40"/>
    </row>
    <row r="82" spans="1:50" x14ac:dyDescent="0.3">
      <c r="A82" s="50"/>
      <c r="B82" s="47"/>
      <c r="C82" s="49"/>
      <c r="D82" s="56"/>
      <c r="E82" s="61"/>
      <c r="F82" s="62"/>
      <c r="G82" s="65"/>
      <c r="H82" s="66"/>
      <c r="I82" s="66"/>
      <c r="J82" s="66"/>
      <c r="K82" s="66"/>
      <c r="L82" s="66"/>
      <c r="M82" s="66"/>
      <c r="N82" s="66"/>
      <c r="O82" s="66"/>
      <c r="P82" s="66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40"/>
      <c r="AT82" s="40"/>
    </row>
    <row r="83" spans="1:50" x14ac:dyDescent="0.3">
      <c r="A83" s="50"/>
      <c r="B83" s="47"/>
      <c r="C83" s="49"/>
      <c r="D83" s="56"/>
      <c r="E83" s="61"/>
      <c r="F83" s="62"/>
      <c r="G83" s="65"/>
      <c r="H83" s="66"/>
      <c r="I83" s="66"/>
      <c r="J83" s="66"/>
      <c r="K83" s="66"/>
      <c r="L83" s="66"/>
      <c r="M83" s="66"/>
      <c r="N83" s="66"/>
      <c r="O83" s="66"/>
      <c r="P83" s="66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2"/>
      <c r="AN83" s="72"/>
      <c r="AO83" s="72"/>
      <c r="AP83" s="72"/>
      <c r="AQ83" s="72"/>
      <c r="AR83" s="72"/>
      <c r="AS83" s="40"/>
      <c r="AT83" s="40"/>
    </row>
    <row r="84" spans="1:50" x14ac:dyDescent="0.3">
      <c r="A84" s="50"/>
      <c r="B84" s="47"/>
      <c r="C84" s="49"/>
      <c r="D84" s="56"/>
      <c r="E84" s="61"/>
      <c r="F84" s="249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72"/>
      <c r="AN84" s="72"/>
      <c r="AO84" s="72"/>
      <c r="AP84" s="72"/>
      <c r="AQ84" s="72"/>
      <c r="AR84" s="72"/>
      <c r="AS84" s="202"/>
      <c r="AT84" s="203"/>
    </row>
    <row r="85" spans="1:50" x14ac:dyDescent="0.3">
      <c r="A85" s="248"/>
      <c r="B85" s="47"/>
      <c r="C85" s="49"/>
      <c r="D85" s="56"/>
      <c r="E85" s="190"/>
      <c r="F85" s="249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72"/>
      <c r="AN85" s="72"/>
      <c r="AO85" s="72"/>
      <c r="AP85" s="72"/>
      <c r="AQ85" s="72"/>
      <c r="AR85" s="72"/>
      <c r="AS85" s="202"/>
      <c r="AT85" s="203"/>
    </row>
    <row r="86" spans="1:50" x14ac:dyDescent="0.3">
      <c r="A86" s="248"/>
      <c r="B86" s="47"/>
      <c r="C86" s="49"/>
      <c r="D86" s="56"/>
      <c r="E86" s="61"/>
      <c r="F86" s="249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72"/>
      <c r="AN86" s="72"/>
      <c r="AO86" s="72"/>
      <c r="AP86" s="72"/>
      <c r="AQ86" s="72"/>
      <c r="AR86" s="72"/>
      <c r="AS86" s="202"/>
      <c r="AT86" s="203"/>
      <c r="AX86" s="237" t="s">
        <v>144</v>
      </c>
    </row>
    <row r="87" spans="1:50" x14ac:dyDescent="0.3">
      <c r="A87" s="248"/>
      <c r="B87" s="252"/>
      <c r="C87" s="49"/>
      <c r="D87" s="56"/>
      <c r="E87" s="61"/>
      <c r="F87" s="249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  <c r="AI87" s="250"/>
      <c r="AJ87" s="250"/>
      <c r="AK87" s="250"/>
      <c r="AL87" s="250"/>
      <c r="AM87" s="72"/>
      <c r="AN87" s="72"/>
      <c r="AO87" s="72"/>
      <c r="AP87" s="72"/>
      <c r="AQ87" s="72"/>
      <c r="AR87" s="72"/>
      <c r="AS87" s="202"/>
      <c r="AT87" s="203"/>
    </row>
    <row r="88" spans="1:50" x14ac:dyDescent="0.3">
      <c r="A88" s="248"/>
      <c r="B88" s="252"/>
      <c r="C88" s="49"/>
      <c r="D88" s="56"/>
      <c r="E88" s="190"/>
      <c r="F88" s="249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72"/>
      <c r="AN88" s="72"/>
      <c r="AO88" s="72"/>
      <c r="AP88" s="72"/>
      <c r="AQ88" s="72"/>
      <c r="AR88" s="72"/>
      <c r="AS88" s="202"/>
      <c r="AT88" s="203"/>
    </row>
    <row r="89" spans="1:50" x14ac:dyDescent="0.3">
      <c r="A89" s="248"/>
      <c r="B89" s="252"/>
      <c r="C89" s="49"/>
      <c r="D89" s="56"/>
      <c r="E89" s="190"/>
      <c r="F89" s="249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  <c r="AK89" s="250"/>
      <c r="AL89" s="250"/>
      <c r="AM89" s="72"/>
      <c r="AN89" s="72"/>
      <c r="AO89" s="72"/>
      <c r="AP89" s="72"/>
      <c r="AQ89" s="72"/>
      <c r="AR89" s="72"/>
      <c r="AS89" s="202"/>
      <c r="AT89" s="203"/>
    </row>
    <row r="90" spans="1:50" x14ac:dyDescent="0.3">
      <c r="A90" s="248"/>
      <c r="B90" s="47"/>
      <c r="C90" s="49"/>
      <c r="D90" s="56"/>
      <c r="E90" s="61"/>
      <c r="F90" s="249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  <c r="AI90" s="250"/>
      <c r="AJ90" s="250"/>
      <c r="AK90" s="250"/>
      <c r="AL90" s="250"/>
      <c r="AM90" s="72"/>
      <c r="AN90" s="72"/>
      <c r="AO90" s="72"/>
      <c r="AP90" s="72"/>
      <c r="AQ90" s="72"/>
      <c r="AR90" s="72"/>
      <c r="AS90" s="202"/>
      <c r="AT90" s="203"/>
    </row>
    <row r="91" spans="1:50" x14ac:dyDescent="0.3">
      <c r="A91" s="248"/>
      <c r="B91" s="47"/>
      <c r="C91" s="49"/>
      <c r="D91" s="56"/>
      <c r="E91" s="61"/>
      <c r="F91" s="249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72"/>
      <c r="AN91" s="72"/>
      <c r="AO91" s="72"/>
      <c r="AP91" s="72"/>
      <c r="AQ91" s="72"/>
      <c r="AR91" s="72"/>
      <c r="AS91" s="251"/>
      <c r="AT91" s="203"/>
    </row>
    <row r="92" spans="1:50" x14ac:dyDescent="0.3">
      <c r="A92" s="248"/>
      <c r="B92" s="47"/>
      <c r="C92" s="49"/>
      <c r="D92" s="56"/>
      <c r="E92" s="61"/>
      <c r="F92" s="249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72"/>
      <c r="AN92" s="72"/>
      <c r="AO92" s="72"/>
      <c r="AP92" s="72"/>
      <c r="AQ92" s="72"/>
      <c r="AR92" s="72"/>
      <c r="AS92" s="251"/>
      <c r="AT92" s="203"/>
    </row>
    <row r="93" spans="1:50" x14ac:dyDescent="0.3">
      <c r="A93" s="248"/>
      <c r="B93" s="47"/>
      <c r="C93" s="49"/>
      <c r="D93" s="56"/>
      <c r="E93" s="61"/>
      <c r="F93" s="249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72"/>
      <c r="AN93" s="72"/>
      <c r="AO93" s="72"/>
      <c r="AP93" s="72"/>
      <c r="AQ93" s="72"/>
      <c r="AR93" s="72"/>
      <c r="AS93" s="251"/>
      <c r="AT93" s="203"/>
    </row>
    <row r="94" spans="1:50" x14ac:dyDescent="0.3">
      <c r="A94" s="248"/>
      <c r="B94" s="47"/>
      <c r="C94" s="49"/>
      <c r="D94" s="56"/>
      <c r="E94" s="61"/>
      <c r="F94" s="249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72"/>
      <c r="AN94" s="72"/>
      <c r="AO94" s="72"/>
      <c r="AP94" s="72"/>
      <c r="AQ94" s="72"/>
      <c r="AR94" s="72"/>
      <c r="AS94" s="12"/>
      <c r="AT94" s="12"/>
    </row>
    <row r="95" spans="1:50" x14ac:dyDescent="0.3">
      <c r="A95" s="248"/>
      <c r="B95" s="47"/>
      <c r="C95" s="49"/>
      <c r="D95" s="56"/>
      <c r="E95" s="61"/>
      <c r="F95" s="249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72"/>
      <c r="AN95" s="72"/>
      <c r="AO95" s="72"/>
      <c r="AP95" s="72"/>
      <c r="AQ95" s="72"/>
      <c r="AR95" s="72"/>
      <c r="AS95" s="12"/>
      <c r="AT95" s="12"/>
    </row>
    <row r="96" spans="1:50" x14ac:dyDescent="0.3">
      <c r="A96" s="248"/>
      <c r="B96" s="47"/>
      <c r="C96" s="49"/>
      <c r="D96" s="56"/>
      <c r="E96" s="61"/>
      <c r="F96" s="249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8"/>
      <c r="B97" s="47"/>
      <c r="C97" s="49"/>
      <c r="D97" s="56"/>
      <c r="E97" s="61"/>
      <c r="F97" s="249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8"/>
      <c r="B98" s="47"/>
      <c r="C98" s="49"/>
      <c r="D98" s="56"/>
      <c r="E98" s="61"/>
      <c r="F98" s="249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72"/>
      <c r="AN98" s="72"/>
      <c r="AO98" s="72"/>
      <c r="AP98" s="72"/>
      <c r="AQ98" s="72"/>
      <c r="AR98" s="72"/>
      <c r="AS98" s="202"/>
      <c r="AT98" s="203"/>
    </row>
    <row r="99" spans="1:46" x14ac:dyDescent="0.3">
      <c r="A99" s="248"/>
      <c r="B99" s="47"/>
      <c r="C99" s="49"/>
      <c r="D99" s="56"/>
      <c r="E99" s="61"/>
      <c r="F99" s="249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72"/>
      <c r="AN99" s="72"/>
      <c r="AO99" s="72"/>
      <c r="AP99" s="72"/>
      <c r="AQ99" s="72"/>
      <c r="AR99" s="72"/>
      <c r="AS99" s="251"/>
      <c r="AT99" s="203"/>
    </row>
    <row r="100" spans="1:46" x14ac:dyDescent="0.3">
      <c r="A100" s="248"/>
      <c r="B100" s="47"/>
      <c r="C100" s="49"/>
      <c r="D100" s="56"/>
      <c r="E100" s="61"/>
      <c r="F100" s="249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72"/>
      <c r="AN100" s="72"/>
      <c r="AO100" s="72"/>
      <c r="AP100" s="72"/>
      <c r="AQ100" s="72"/>
      <c r="AR100" s="72"/>
      <c r="AS100" s="251"/>
      <c r="AT100" s="203"/>
    </row>
    <row r="101" spans="1:46" x14ac:dyDescent="0.3">
      <c r="A101" s="248"/>
      <c r="B101" s="47"/>
      <c r="C101" s="49"/>
      <c r="D101" s="56"/>
      <c r="E101" s="61"/>
      <c r="F101" s="249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72"/>
      <c r="AN101" s="72"/>
      <c r="AO101" s="72"/>
      <c r="AP101" s="72"/>
      <c r="AQ101" s="72"/>
      <c r="AR101" s="72"/>
      <c r="AS101" s="12"/>
      <c r="AT101" s="12"/>
    </row>
    <row r="102" spans="1:46" x14ac:dyDescent="0.3">
      <c r="A102" s="248"/>
      <c r="B102" s="47"/>
      <c r="C102" s="49"/>
      <c r="D102" s="56"/>
      <c r="E102" s="61"/>
      <c r="F102" s="249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72"/>
      <c r="AN102" s="72"/>
      <c r="AO102" s="72"/>
      <c r="AP102" s="72"/>
      <c r="AQ102" s="72"/>
      <c r="AR102" s="72"/>
      <c r="AS102" s="12"/>
      <c r="AT102" s="12"/>
    </row>
    <row r="103" spans="1:46" x14ac:dyDescent="0.3">
      <c r="A103" s="248"/>
      <c r="B103" s="47"/>
      <c r="C103" s="49"/>
      <c r="D103" s="56"/>
      <c r="E103" s="61"/>
      <c r="F103" s="249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72"/>
      <c r="AN103" s="72"/>
      <c r="AO103" s="72"/>
      <c r="AP103" s="72"/>
      <c r="AQ103" s="72"/>
      <c r="AR103" s="72"/>
      <c r="AS103" s="12"/>
      <c r="AT103" s="12"/>
    </row>
    <row r="104" spans="1:46" x14ac:dyDescent="0.3">
      <c r="A104" s="248"/>
      <c r="B104" s="47"/>
      <c r="C104" s="49"/>
      <c r="D104" s="56"/>
      <c r="E104" s="61"/>
      <c r="F104" s="249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72"/>
      <c r="AN104" s="72"/>
      <c r="AO104" s="72"/>
      <c r="AP104" s="72"/>
      <c r="AQ104" s="72"/>
      <c r="AR104" s="72"/>
      <c r="AS104" s="202"/>
      <c r="AT104" s="203"/>
    </row>
    <row r="105" spans="1:46" x14ac:dyDescent="0.3">
      <c r="A105" s="248"/>
      <c r="B105" s="47"/>
      <c r="C105" s="49"/>
      <c r="D105" s="56"/>
      <c r="E105" s="61"/>
      <c r="F105" s="249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72"/>
      <c r="AN105" s="72"/>
      <c r="AO105" s="72"/>
      <c r="AP105" s="72"/>
      <c r="AQ105" s="72"/>
      <c r="AR105" s="72"/>
      <c r="AS105" s="12"/>
      <c r="AT105" s="12"/>
    </row>
    <row r="106" spans="1:46" x14ac:dyDescent="0.3">
      <c r="A106" s="248"/>
      <c r="B106" s="47"/>
      <c r="C106" s="49"/>
      <c r="D106" s="56"/>
      <c r="E106" s="61"/>
      <c r="F106" s="249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72"/>
      <c r="AN106" s="72"/>
      <c r="AO106" s="72"/>
      <c r="AP106" s="72"/>
      <c r="AQ106" s="72"/>
      <c r="AR106" s="72"/>
      <c r="AS106" s="202"/>
      <c r="AT106" s="203"/>
    </row>
    <row r="107" spans="1:46" x14ac:dyDescent="0.3">
      <c r="A107" s="248"/>
      <c r="B107" s="47"/>
      <c r="C107" s="49"/>
      <c r="D107" s="56"/>
      <c r="E107" s="61"/>
      <c r="F107" s="249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0"/>
      <c r="AM107" s="72"/>
      <c r="AN107" s="72"/>
      <c r="AO107" s="72"/>
      <c r="AP107" s="72"/>
      <c r="AQ107" s="72"/>
      <c r="AR107" s="72"/>
      <c r="AS107" s="251"/>
      <c r="AT107" s="203"/>
    </row>
    <row r="108" spans="1:46" x14ac:dyDescent="0.3">
      <c r="A108" s="248"/>
      <c r="B108" s="47"/>
      <c r="C108" s="49"/>
      <c r="D108" s="56"/>
      <c r="E108" s="61"/>
      <c r="F108" s="249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72"/>
      <c r="AN108" s="72"/>
      <c r="AO108" s="72"/>
      <c r="AP108" s="72"/>
      <c r="AQ108" s="72"/>
      <c r="AR108" s="72"/>
      <c r="AS108" s="12"/>
      <c r="AT108" s="12"/>
    </row>
    <row r="109" spans="1:46" x14ac:dyDescent="0.3">
      <c r="A109" s="248"/>
      <c r="B109" s="47"/>
      <c r="C109" s="49"/>
      <c r="D109" s="56"/>
      <c r="E109" s="61"/>
      <c r="F109" s="249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  <c r="AI109" s="250"/>
      <c r="AJ109" s="250"/>
      <c r="AK109" s="250"/>
      <c r="AL109" s="250"/>
      <c r="AM109" s="72"/>
      <c r="AN109" s="72"/>
      <c r="AO109" s="72"/>
      <c r="AP109" s="72"/>
      <c r="AQ109" s="72"/>
      <c r="AR109" s="72"/>
      <c r="AS109" s="202"/>
      <c r="AT109" s="203"/>
    </row>
    <row r="110" spans="1:46" x14ac:dyDescent="0.3">
      <c r="A110" s="248"/>
      <c r="B110" s="47"/>
      <c r="C110" s="49"/>
      <c r="D110" s="56"/>
      <c r="E110" s="61"/>
      <c r="F110" s="249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51"/>
      <c r="AT110" s="203"/>
    </row>
    <row r="111" spans="1:46" x14ac:dyDescent="0.3">
      <c r="A111" s="248"/>
      <c r="B111" s="47"/>
      <c r="C111" s="49"/>
      <c r="D111" s="56"/>
      <c r="E111" s="61"/>
      <c r="F111" s="249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202"/>
      <c r="AT111" s="203"/>
    </row>
    <row r="112" spans="1:46" x14ac:dyDescent="0.3">
      <c r="A112" s="248"/>
      <c r="B112" s="47"/>
      <c r="C112" s="49"/>
      <c r="D112" s="56"/>
      <c r="E112" s="61"/>
      <c r="F112" s="249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51"/>
      <c r="AT112" s="203"/>
    </row>
    <row r="113" spans="1:46" x14ac:dyDescent="0.3">
      <c r="A113" s="248"/>
      <c r="B113" s="47"/>
      <c r="C113" s="49"/>
      <c r="D113" s="56"/>
      <c r="E113" s="61"/>
      <c r="F113" s="249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251"/>
      <c r="AT113" s="203"/>
    </row>
    <row r="114" spans="1:46" x14ac:dyDescent="0.3">
      <c r="A114" s="248"/>
      <c r="B114" s="252"/>
      <c r="C114" s="49"/>
      <c r="D114" s="56"/>
      <c r="E114" s="61"/>
      <c r="F114" s="249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251"/>
      <c r="AT114" s="203"/>
    </row>
    <row r="115" spans="1:46" x14ac:dyDescent="0.3">
      <c r="A115" s="248"/>
      <c r="B115" s="47"/>
      <c r="C115" s="49"/>
      <c r="D115" s="56"/>
      <c r="E115" s="61"/>
      <c r="F115" s="249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1"/>
      <c r="AT115" s="203"/>
    </row>
    <row r="116" spans="1:46" x14ac:dyDescent="0.3">
      <c r="A116" s="248"/>
      <c r="B116" s="47"/>
      <c r="C116" s="49"/>
      <c r="D116" s="56"/>
      <c r="E116" s="61"/>
      <c r="F116" s="249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202"/>
      <c r="AT116" s="203"/>
    </row>
    <row r="117" spans="1:46" x14ac:dyDescent="0.3">
      <c r="A117" s="248"/>
      <c r="B117" s="47"/>
      <c r="C117" s="49"/>
      <c r="D117" s="56"/>
      <c r="E117" s="61"/>
      <c r="F117" s="249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1"/>
      <c r="AT117" s="203"/>
    </row>
    <row r="118" spans="1:46" x14ac:dyDescent="0.3">
      <c r="A118" s="248"/>
      <c r="B118" s="47"/>
      <c r="C118" s="49"/>
      <c r="D118" s="56"/>
      <c r="E118" s="61"/>
      <c r="F118" s="249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251"/>
      <c r="AT118" s="203"/>
    </row>
    <row r="119" spans="1:46" x14ac:dyDescent="0.3">
      <c r="A119" s="248"/>
      <c r="B119" s="47"/>
      <c r="C119" s="49"/>
      <c r="D119" s="56"/>
      <c r="E119" s="61"/>
      <c r="F119" s="249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51"/>
      <c r="AT119" s="203"/>
    </row>
    <row r="120" spans="1:46" x14ac:dyDescent="0.3">
      <c r="A120" s="248"/>
      <c r="B120" s="47"/>
      <c r="C120" s="49"/>
      <c r="D120" s="56"/>
      <c r="E120" s="61"/>
      <c r="F120" s="249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02">
        <f>SUM(G112:N120)</f>
        <v>0</v>
      </c>
      <c r="AT120" s="203">
        <f>SUM(Q112:AR120)</f>
        <v>0</v>
      </c>
    </row>
    <row r="121" spans="1:46" x14ac:dyDescent="0.3">
      <c r="A121" s="248"/>
      <c r="B121" s="47"/>
      <c r="C121" s="49"/>
      <c r="D121" s="56"/>
      <c r="E121" s="61"/>
      <c r="F121" s="249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51"/>
      <c r="AT121" s="203"/>
    </row>
    <row r="122" spans="1:46" x14ac:dyDescent="0.3">
      <c r="A122" s="248"/>
      <c r="B122" s="47"/>
      <c r="C122" s="49"/>
      <c r="D122" s="56"/>
      <c r="E122" s="61"/>
      <c r="F122" s="249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202">
        <f>SUM(G121:N122)</f>
        <v>0</v>
      </c>
      <c r="AT122" s="203">
        <f>SUM(Q121:AR122)</f>
        <v>0</v>
      </c>
    </row>
    <row r="123" spans="1:46" x14ac:dyDescent="0.3">
      <c r="A123" s="248"/>
      <c r="B123" s="47"/>
      <c r="C123" s="49"/>
      <c r="D123" s="56"/>
      <c r="E123" s="61"/>
      <c r="F123" s="249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251"/>
      <c r="AT123" s="203"/>
    </row>
    <row r="124" spans="1:46" x14ac:dyDescent="0.3">
      <c r="A124" s="248"/>
      <c r="B124" s="47"/>
      <c r="C124" s="49"/>
      <c r="D124" s="56"/>
      <c r="E124" s="61"/>
      <c r="F124" s="249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12"/>
      <c r="AT124" s="12"/>
    </row>
    <row r="125" spans="1:46" x14ac:dyDescent="0.3">
      <c r="A125" s="248"/>
      <c r="B125" s="47"/>
      <c r="C125" s="49"/>
      <c r="D125" s="56"/>
      <c r="E125" s="61"/>
      <c r="F125" s="249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1"/>
      <c r="AT125" s="251"/>
    </row>
    <row r="126" spans="1:46" x14ac:dyDescent="0.3">
      <c r="A126" s="248"/>
      <c r="B126" s="47"/>
      <c r="C126" s="49"/>
      <c r="D126" s="56"/>
      <c r="E126" s="61"/>
      <c r="F126" s="249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1"/>
      <c r="AT126" s="251"/>
    </row>
    <row r="127" spans="1:46" x14ac:dyDescent="0.3">
      <c r="A127" s="248"/>
      <c r="B127" s="47"/>
      <c r="C127" s="49"/>
      <c r="D127" s="56"/>
      <c r="E127" s="61"/>
      <c r="F127" s="249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51"/>
      <c r="AT127" s="251"/>
    </row>
    <row r="128" spans="1:46" x14ac:dyDescent="0.3">
      <c r="A128" s="248"/>
      <c r="B128" s="47"/>
      <c r="C128" s="49"/>
      <c r="D128" s="56"/>
      <c r="E128" s="61"/>
      <c r="F128" s="249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51"/>
      <c r="AT128" s="251"/>
    </row>
    <row r="129" spans="1:46" x14ac:dyDescent="0.3">
      <c r="A129" s="248"/>
      <c r="B129" s="47"/>
      <c r="C129" s="49"/>
      <c r="D129" s="56"/>
      <c r="E129" s="61"/>
      <c r="F129" s="249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02"/>
      <c r="AT129" s="203"/>
    </row>
    <row r="130" spans="1:46" x14ac:dyDescent="0.3">
      <c r="A130" s="248"/>
      <c r="B130" s="47"/>
      <c r="C130" s="49"/>
      <c r="D130" s="56"/>
      <c r="E130" s="190"/>
      <c r="F130" s="249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1"/>
      <c r="AT130" s="239"/>
    </row>
    <row r="131" spans="1:46" x14ac:dyDescent="0.3">
      <c r="A131" s="248"/>
      <c r="B131" s="47"/>
      <c r="C131" s="49"/>
      <c r="D131" s="56"/>
      <c r="E131" s="190"/>
      <c r="F131" s="249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1"/>
      <c r="AT131" s="239"/>
    </row>
    <row r="132" spans="1:46" x14ac:dyDescent="0.3">
      <c r="A132" s="248"/>
      <c r="B132" s="47"/>
      <c r="C132" s="49"/>
      <c r="D132" s="56"/>
      <c r="E132" s="190"/>
      <c r="F132" s="249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1"/>
      <c r="AT132" s="239"/>
    </row>
    <row r="133" spans="1:46" x14ac:dyDescent="0.3">
      <c r="A133" s="248"/>
      <c r="B133" s="47"/>
      <c r="C133" s="49"/>
      <c r="D133" s="56"/>
      <c r="E133" s="190"/>
      <c r="F133" s="249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1"/>
      <c r="AT133" s="239"/>
    </row>
    <row r="134" spans="1:46" x14ac:dyDescent="0.3">
      <c r="A134" s="248"/>
      <c r="B134" s="47"/>
      <c r="C134" s="49"/>
      <c r="D134" s="56"/>
      <c r="E134" s="190"/>
      <c r="F134" s="249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1"/>
      <c r="AT134" s="239"/>
    </row>
    <row r="135" spans="1:46" x14ac:dyDescent="0.3">
      <c r="A135" s="248"/>
      <c r="B135" s="47"/>
      <c r="C135" s="49"/>
      <c r="D135" s="56"/>
      <c r="E135" s="61"/>
      <c r="F135" s="249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1"/>
      <c r="AT135" s="239"/>
    </row>
    <row r="136" spans="1:46" x14ac:dyDescent="0.3">
      <c r="A136" s="248"/>
      <c r="B136" s="47"/>
      <c r="C136" s="49"/>
      <c r="D136" s="56"/>
      <c r="E136" s="61"/>
      <c r="F136" s="249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1"/>
      <c r="AT136" s="239"/>
    </row>
    <row r="137" spans="1:46" x14ac:dyDescent="0.3">
      <c r="A137" s="248"/>
      <c r="B137" s="47"/>
      <c r="C137" s="49"/>
      <c r="D137" s="56"/>
      <c r="E137" s="61"/>
      <c r="F137" s="249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1"/>
      <c r="AT137" s="239"/>
    </row>
    <row r="138" spans="1:46" x14ac:dyDescent="0.3">
      <c r="A138" s="248"/>
      <c r="B138" s="47"/>
      <c r="C138" s="49"/>
      <c r="D138" s="56"/>
      <c r="E138" s="61"/>
      <c r="F138" s="249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1"/>
      <c r="AT138" s="239"/>
    </row>
    <row r="139" spans="1:46" x14ac:dyDescent="0.3">
      <c r="A139" s="248"/>
      <c r="B139" s="47"/>
      <c r="C139" s="49"/>
      <c r="D139" s="56"/>
      <c r="E139" s="61"/>
      <c r="F139" s="249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1"/>
      <c r="AT139" s="239"/>
    </row>
    <row r="140" spans="1:46" x14ac:dyDescent="0.3">
      <c r="A140" s="248"/>
      <c r="B140" s="47"/>
      <c r="C140" s="49"/>
      <c r="D140" s="56"/>
      <c r="E140" s="61"/>
      <c r="F140" s="249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51"/>
      <c r="AT140" s="239"/>
    </row>
    <row r="141" spans="1:46" x14ac:dyDescent="0.3">
      <c r="A141" s="248"/>
      <c r="B141" s="47"/>
      <c r="C141" s="49"/>
      <c r="D141" s="56"/>
      <c r="E141" s="61"/>
      <c r="F141" s="249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1"/>
      <c r="AT141" s="239"/>
    </row>
    <row r="142" spans="1:46" x14ac:dyDescent="0.3">
      <c r="A142" s="248"/>
      <c r="B142" s="47"/>
      <c r="C142" s="49"/>
      <c r="D142" s="56"/>
      <c r="E142" s="61"/>
      <c r="F142" s="249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51"/>
      <c r="AT142" s="239"/>
    </row>
    <row r="143" spans="1:46" x14ac:dyDescent="0.3">
      <c r="A143" s="248"/>
      <c r="B143" s="47"/>
      <c r="C143" s="49"/>
      <c r="D143" s="56"/>
      <c r="E143" s="61"/>
      <c r="F143" s="249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1"/>
      <c r="AT143" s="239"/>
    </row>
    <row r="144" spans="1:46" x14ac:dyDescent="0.3">
      <c r="A144" s="248"/>
      <c r="B144" s="47"/>
      <c r="C144" s="49"/>
      <c r="D144" s="56"/>
      <c r="E144" s="61"/>
      <c r="F144" s="249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1"/>
      <c r="AT144" s="251"/>
    </row>
    <row r="145" spans="1:46" x14ac:dyDescent="0.3">
      <c r="A145" s="248"/>
      <c r="B145" s="47"/>
      <c r="C145" s="49"/>
      <c r="D145" s="56"/>
      <c r="E145" s="61"/>
      <c r="F145" s="249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51"/>
      <c r="AT145" s="251"/>
    </row>
    <row r="146" spans="1:46" x14ac:dyDescent="0.3">
      <c r="A146" s="248"/>
      <c r="B146" s="47"/>
      <c r="C146" s="49"/>
      <c r="D146" s="56"/>
      <c r="E146" s="61"/>
      <c r="F146" s="249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51"/>
      <c r="AT146" s="251"/>
    </row>
    <row r="147" spans="1:46" x14ac:dyDescent="0.3">
      <c r="A147" s="248"/>
      <c r="B147" s="47"/>
      <c r="C147" s="49"/>
      <c r="D147" s="56"/>
      <c r="E147" s="61"/>
      <c r="F147" s="249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51"/>
      <c r="AT147" s="251"/>
    </row>
    <row r="148" spans="1:46" x14ac:dyDescent="0.3">
      <c r="A148" s="248"/>
      <c r="B148" s="47"/>
      <c r="C148" s="49"/>
      <c r="D148" s="56"/>
      <c r="E148" s="61"/>
      <c r="F148" s="249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02"/>
      <c r="AT148" s="203"/>
    </row>
    <row r="149" spans="1:46" x14ac:dyDescent="0.3">
      <c r="A149" s="248"/>
      <c r="B149" s="47"/>
      <c r="C149" s="49"/>
      <c r="D149" s="56"/>
      <c r="E149" s="190"/>
      <c r="F149" s="249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1"/>
      <c r="AT149" s="239"/>
    </row>
    <row r="150" spans="1:46" x14ac:dyDescent="0.3">
      <c r="A150" s="248"/>
      <c r="B150" s="47"/>
      <c r="C150" s="49"/>
      <c r="D150" s="56"/>
      <c r="E150" s="61"/>
      <c r="F150" s="249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1"/>
      <c r="AT150" s="239"/>
    </row>
    <row r="151" spans="1:46" x14ac:dyDescent="0.3">
      <c r="A151" s="248"/>
      <c r="B151" s="47"/>
      <c r="C151" s="49"/>
      <c r="D151" s="56"/>
      <c r="E151" s="61"/>
      <c r="F151" s="249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51"/>
      <c r="AT151" s="239"/>
    </row>
    <row r="152" spans="1:46" x14ac:dyDescent="0.3">
      <c r="A152" s="248"/>
      <c r="B152" s="47"/>
      <c r="C152" s="49"/>
      <c r="D152" s="56"/>
      <c r="E152" s="61"/>
      <c r="F152" s="249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51"/>
      <c r="AT152" s="239"/>
    </row>
    <row r="153" spans="1:46" x14ac:dyDescent="0.3">
      <c r="A153" s="248"/>
      <c r="B153" s="47"/>
      <c r="C153" s="49"/>
      <c r="D153" s="56"/>
      <c r="E153" s="61"/>
      <c r="F153" s="249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02"/>
      <c r="AT153" s="203"/>
    </row>
    <row r="154" spans="1:46" x14ac:dyDescent="0.3">
      <c r="A154" s="248"/>
      <c r="B154" s="47"/>
      <c r="C154" s="49"/>
      <c r="D154" s="56"/>
      <c r="E154" s="61"/>
      <c r="F154" s="249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1"/>
      <c r="AT154" s="239"/>
    </row>
    <row r="155" spans="1:46" x14ac:dyDescent="0.3">
      <c r="A155" s="248"/>
      <c r="B155" s="47"/>
      <c r="C155" s="49"/>
      <c r="D155" s="56"/>
      <c r="E155" s="61"/>
      <c r="F155" s="249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1"/>
      <c r="AT155" s="239"/>
    </row>
    <row r="156" spans="1:46" x14ac:dyDescent="0.3">
      <c r="A156" s="248"/>
      <c r="B156" s="47"/>
      <c r="C156" s="49"/>
      <c r="D156" s="56"/>
      <c r="E156" s="61"/>
      <c r="F156" s="249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1"/>
      <c r="AT156" s="239"/>
    </row>
    <row r="157" spans="1:46" x14ac:dyDescent="0.3">
      <c r="A157" s="248"/>
      <c r="B157" s="47"/>
      <c r="C157" s="49"/>
      <c r="D157" s="56"/>
      <c r="E157" s="61"/>
      <c r="F157" s="249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1"/>
      <c r="AT157" s="239"/>
    </row>
    <row r="158" spans="1:46" x14ac:dyDescent="0.3">
      <c r="A158" s="248"/>
      <c r="B158" s="47"/>
      <c r="C158" s="49"/>
      <c r="D158" s="56"/>
      <c r="E158" s="61"/>
      <c r="F158" s="249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251"/>
      <c r="AT158" s="239"/>
    </row>
    <row r="159" spans="1:46" x14ac:dyDescent="0.3">
      <c r="A159" s="248"/>
      <c r="B159" s="47"/>
      <c r="C159" s="49"/>
      <c r="D159" s="56"/>
      <c r="E159" s="61"/>
      <c r="F159" s="249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251"/>
      <c r="AT159" s="239"/>
    </row>
    <row r="160" spans="1:46" x14ac:dyDescent="0.3">
      <c r="A160" s="248"/>
      <c r="B160" s="47"/>
      <c r="C160" s="49"/>
      <c r="D160" s="56"/>
      <c r="E160" s="61"/>
      <c r="F160" s="249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251"/>
      <c r="AT160" s="239"/>
    </row>
    <row r="161" spans="1:263" x14ac:dyDescent="0.3">
      <c r="A161" s="248"/>
      <c r="B161" s="47"/>
      <c r="C161" s="49"/>
      <c r="D161" s="56"/>
      <c r="E161" s="61"/>
      <c r="F161" s="249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251"/>
      <c r="AT161" s="239"/>
    </row>
    <row r="162" spans="1:263" x14ac:dyDescent="0.3">
      <c r="A162" s="248"/>
      <c r="B162" s="47"/>
      <c r="C162" s="49"/>
      <c r="D162" s="56"/>
      <c r="E162" s="61"/>
      <c r="F162" s="249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251"/>
      <c r="AT162" s="239"/>
    </row>
    <row r="163" spans="1:263" x14ac:dyDescent="0.3">
      <c r="A163" s="248"/>
      <c r="B163" s="47"/>
      <c r="C163" s="49"/>
      <c r="D163" s="56"/>
      <c r="E163" s="61"/>
      <c r="F163" s="249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251"/>
      <c r="AT163" s="239"/>
    </row>
    <row r="164" spans="1:263" x14ac:dyDescent="0.3">
      <c r="A164" s="248"/>
      <c r="B164" s="47"/>
      <c r="C164" s="49"/>
      <c r="D164" s="56"/>
      <c r="E164" s="61"/>
      <c r="F164" s="249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251"/>
      <c r="AT164" s="251"/>
    </row>
    <row r="165" spans="1:263" x14ac:dyDescent="0.3">
      <c r="A165" s="248"/>
      <c r="B165" s="47"/>
      <c r="C165" s="49"/>
      <c r="D165" s="56"/>
      <c r="E165" s="61"/>
      <c r="F165" s="249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251"/>
      <c r="AT165" s="251"/>
    </row>
    <row r="166" spans="1:263" s="2" customFormat="1" x14ac:dyDescent="0.3">
      <c r="A166" s="39"/>
      <c r="B166" s="53" t="s">
        <v>26</v>
      </c>
      <c r="D166" s="258"/>
      <c r="E166" s="186" t="e">
        <f>SUM(E18:E83)-#REF!-#REF!</f>
        <v>#REF!</v>
      </c>
      <c r="F166" s="186">
        <v>0</v>
      </c>
      <c r="G166" s="67">
        <f t="shared" ref="G166:AQ166" si="0">SUM(G9:G165)</f>
        <v>8493.3799999999992</v>
      </c>
      <c r="H166" s="67">
        <f t="shared" si="0"/>
        <v>23.1</v>
      </c>
      <c r="I166" s="67">
        <f t="shared" si="0"/>
        <v>0</v>
      </c>
      <c r="J166" s="67">
        <f t="shared" si="0"/>
        <v>0</v>
      </c>
      <c r="K166" s="67">
        <f t="shared" si="0"/>
        <v>0</v>
      </c>
      <c r="L166" s="67">
        <f t="shared" si="0"/>
        <v>0</v>
      </c>
      <c r="M166" s="67">
        <f t="shared" si="0"/>
        <v>0</v>
      </c>
      <c r="N166" s="67">
        <f t="shared" si="0"/>
        <v>0</v>
      </c>
      <c r="O166" s="67">
        <f t="shared" si="0"/>
        <v>0</v>
      </c>
      <c r="P166" s="67">
        <f t="shared" si="0"/>
        <v>0</v>
      </c>
      <c r="Q166" s="67">
        <f t="shared" si="0"/>
        <v>253.2</v>
      </c>
      <c r="R166" s="67">
        <f t="shared" si="0"/>
        <v>63.2</v>
      </c>
      <c r="S166" s="67">
        <f t="shared" si="0"/>
        <v>0</v>
      </c>
      <c r="T166" s="67">
        <f t="shared" si="0"/>
        <v>0</v>
      </c>
      <c r="U166" s="67">
        <f t="shared" si="0"/>
        <v>0</v>
      </c>
      <c r="V166" s="67">
        <f t="shared" si="0"/>
        <v>0</v>
      </c>
      <c r="W166" s="67">
        <f t="shared" si="0"/>
        <v>0</v>
      </c>
      <c r="X166" s="67">
        <f t="shared" si="0"/>
        <v>0</v>
      </c>
      <c r="Y166" s="67">
        <f t="shared" si="0"/>
        <v>0</v>
      </c>
      <c r="Z166" s="67">
        <f t="shared" si="0"/>
        <v>0</v>
      </c>
      <c r="AA166" s="67">
        <f t="shared" si="0"/>
        <v>0</v>
      </c>
      <c r="AB166" s="67">
        <f t="shared" si="0"/>
        <v>0</v>
      </c>
      <c r="AC166" s="67">
        <f t="shared" si="0"/>
        <v>0</v>
      </c>
      <c r="AD166" s="67">
        <f t="shared" si="0"/>
        <v>0</v>
      </c>
      <c r="AE166" s="67">
        <f t="shared" si="0"/>
        <v>0</v>
      </c>
      <c r="AF166" s="67">
        <f t="shared" si="0"/>
        <v>1032.8399999999999</v>
      </c>
      <c r="AG166" s="67">
        <f t="shared" si="0"/>
        <v>0</v>
      </c>
      <c r="AH166" s="67">
        <f t="shared" si="0"/>
        <v>475</v>
      </c>
      <c r="AI166" s="67">
        <f t="shared" si="0"/>
        <v>0</v>
      </c>
      <c r="AJ166" s="67">
        <f t="shared" si="0"/>
        <v>0</v>
      </c>
      <c r="AK166" s="67">
        <f t="shared" si="0"/>
        <v>0</v>
      </c>
      <c r="AL166" s="67">
        <f t="shared" si="0"/>
        <v>4.25</v>
      </c>
      <c r="AM166" s="67">
        <f t="shared" si="0"/>
        <v>0</v>
      </c>
      <c r="AN166" s="67">
        <f t="shared" si="0"/>
        <v>0</v>
      </c>
      <c r="AO166" s="67">
        <f t="shared" si="0"/>
        <v>0</v>
      </c>
      <c r="AP166" s="67">
        <f t="shared" si="0"/>
        <v>0</v>
      </c>
      <c r="AQ166" s="67">
        <f t="shared" si="0"/>
        <v>0</v>
      </c>
      <c r="AR166" s="67">
        <f>SUM(AR9:AR165)</f>
        <v>0</v>
      </c>
      <c r="AS166" s="67">
        <f t="shared" ref="AS166:AT166" si="1">SUM(AS9:AS165)</f>
        <v>8516.48</v>
      </c>
      <c r="AT166" s="67">
        <f t="shared" si="1"/>
        <v>1828.49</v>
      </c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</row>
    <row r="167" spans="1:263" ht="13.5" thickBot="1" x14ac:dyDescent="0.35">
      <c r="A167" s="38"/>
      <c r="B167" s="52" t="s">
        <v>25</v>
      </c>
      <c r="C167" s="9"/>
      <c r="D167" s="259"/>
      <c r="E167" s="63" t="e">
        <f>#REF!+#REF!+#REF!+#REF!+#REF!</f>
        <v>#REF!</v>
      </c>
      <c r="F167" s="184" t="e">
        <f>#REF!+#REF!+#REF!+#REF!+#REF!+#REF!+#REF!</f>
        <v>#REF!</v>
      </c>
      <c r="G167" s="68"/>
      <c r="H167" s="69"/>
      <c r="I167" s="69"/>
      <c r="J167" s="69"/>
      <c r="K167" s="69"/>
      <c r="L167" s="69"/>
      <c r="M167" s="69"/>
      <c r="N167" s="69"/>
      <c r="O167" s="69"/>
      <c r="P167" s="69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4"/>
      <c r="AJ167" s="74"/>
      <c r="AK167" s="74"/>
      <c r="AL167" s="74"/>
      <c r="AM167" s="74"/>
      <c r="AN167" s="74"/>
      <c r="AO167" s="74"/>
      <c r="AP167" s="74"/>
      <c r="AQ167" s="74"/>
      <c r="AR167" s="11"/>
      <c r="AS167" s="40"/>
      <c r="AT167" s="40"/>
    </row>
    <row r="168" spans="1:263" x14ac:dyDescent="0.3">
      <c r="A168" s="35"/>
      <c r="B168" s="3"/>
      <c r="C168" s="3"/>
      <c r="D168" s="44"/>
      <c r="E168" s="10"/>
      <c r="F168" s="10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6"/>
      <c r="AG168" s="26"/>
      <c r="AH168" s="25"/>
      <c r="AI168" s="27"/>
      <c r="AJ168" s="27"/>
      <c r="AK168" s="27"/>
      <c r="AL168" s="27"/>
      <c r="AM168" s="27"/>
      <c r="AN168" s="27"/>
      <c r="AO168" s="27"/>
      <c r="AP168" s="27"/>
      <c r="AQ168" s="27"/>
      <c r="AR168" s="13"/>
      <c r="AS168" s="40"/>
      <c r="AT168" s="40"/>
    </row>
    <row r="169" spans="1:263" s="1" customFormat="1" ht="26" x14ac:dyDescent="0.3">
      <c r="A169" s="39"/>
      <c r="B169" s="14"/>
      <c r="C169" s="14"/>
      <c r="D169" s="45"/>
      <c r="E169" s="4"/>
      <c r="F169" s="4"/>
      <c r="G169" s="51"/>
      <c r="H169" s="51">
        <f>SUM(G166:N166)</f>
        <v>8516.48</v>
      </c>
      <c r="I169" s="4"/>
      <c r="J169" s="48"/>
      <c r="K169" s="4"/>
      <c r="L169" s="4"/>
      <c r="M169" s="4"/>
      <c r="N169" s="4"/>
      <c r="O169" s="4"/>
      <c r="P169" s="4"/>
      <c r="Q169" s="29"/>
      <c r="R169" s="29"/>
      <c r="S169" s="15">
        <f>SUM(S166:AM166)</f>
        <v>1512.09</v>
      </c>
      <c r="T169" s="15"/>
      <c r="U169" s="29"/>
      <c r="V169" s="29"/>
      <c r="W169" s="29"/>
      <c r="X169" s="29"/>
      <c r="Y169" s="29"/>
      <c r="Z169" s="15"/>
      <c r="AA169" s="15"/>
      <c r="AB169" s="42" t="s">
        <v>14</v>
      </c>
      <c r="AC169" s="15">
        <f>SUM(Q166:AR166)</f>
        <v>1828.4899999999998</v>
      </c>
      <c r="AD169" s="29"/>
      <c r="AF169" s="30"/>
      <c r="AG169" s="30"/>
      <c r="AH169" s="29"/>
      <c r="AI169" s="41"/>
      <c r="AJ169" s="41"/>
      <c r="AK169" s="41"/>
      <c r="AL169" s="41"/>
      <c r="AM169" s="41"/>
      <c r="AN169" s="41"/>
      <c r="AO169" s="41"/>
      <c r="AP169" s="41"/>
      <c r="AQ169" s="41"/>
      <c r="AR169" s="13"/>
      <c r="AS169" s="40"/>
      <c r="AT169" s="40"/>
    </row>
    <row r="170" spans="1:263" x14ac:dyDescent="0.3">
      <c r="A170" s="35"/>
      <c r="B170" s="3"/>
      <c r="C170" s="3"/>
      <c r="D170" s="4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6"/>
      <c r="AG170" s="26"/>
      <c r="AH170" s="25"/>
      <c r="AI170" s="27"/>
      <c r="AJ170" s="27"/>
      <c r="AK170" s="27"/>
      <c r="AL170" s="27"/>
      <c r="AM170" s="27"/>
      <c r="AN170" s="27"/>
      <c r="AO170" s="27"/>
      <c r="AP170" s="27"/>
      <c r="AQ170" s="27"/>
      <c r="AR170" s="13"/>
      <c r="AS170" s="40"/>
      <c r="AT170" s="40"/>
    </row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  <row r="980627" customFormat="1" ht="12.5" x14ac:dyDescent="0.25"/>
    <row r="980628" customFormat="1" ht="12.5" x14ac:dyDescent="0.25"/>
    <row r="980629" customFormat="1" ht="12.5" x14ac:dyDescent="0.25"/>
    <row r="980630" customFormat="1" ht="12.5" x14ac:dyDescent="0.25"/>
    <row r="980631" customFormat="1" ht="12.5" x14ac:dyDescent="0.25"/>
    <row r="980632" customFormat="1" ht="12.5" x14ac:dyDescent="0.25"/>
    <row r="980633" customFormat="1" ht="12.5" x14ac:dyDescent="0.25"/>
    <row r="980634" customFormat="1" ht="12.5" x14ac:dyDescent="0.25"/>
  </sheetData>
  <autoFilter ref="A2:AR153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zoomScaleNormal="100" workbookViewId="0">
      <selection activeCell="D9" sqref="D9:D10"/>
    </sheetView>
  </sheetViews>
  <sheetFormatPr defaultColWidth="9.1796875" defaultRowHeight="11.5" x14ac:dyDescent="0.25"/>
  <cols>
    <col min="1" max="1" width="9.1796875" style="126"/>
    <col min="2" max="2" width="29.453125" style="126" customWidth="1"/>
    <col min="3" max="3" width="17.81640625" style="126" customWidth="1"/>
    <col min="4" max="4" width="17" style="126" customWidth="1"/>
    <col min="5" max="5" width="17.26953125" style="126" customWidth="1"/>
    <col min="6" max="6" width="17.7265625" style="182" customWidth="1"/>
    <col min="7" max="7" width="18.54296875" style="126" customWidth="1"/>
    <col min="8" max="8" width="17.54296875" style="126" customWidth="1"/>
    <col min="9" max="9" width="16.453125" style="126" customWidth="1"/>
    <col min="10" max="10" width="17.54296875" style="126" customWidth="1"/>
    <col min="11" max="11" width="16.81640625" style="126" customWidth="1"/>
    <col min="12" max="12" width="17" style="126" customWidth="1"/>
    <col min="13" max="13" width="17.54296875" style="126" customWidth="1"/>
    <col min="14" max="14" width="17.453125" style="126" customWidth="1"/>
    <col min="15" max="15" width="18.26953125" style="126" customWidth="1"/>
    <col min="16" max="29" width="13.26953125" style="126" customWidth="1"/>
    <col min="30" max="16384" width="9.1796875" style="126"/>
  </cols>
  <sheetData>
    <row r="1" spans="1:19" x14ac:dyDescent="0.25">
      <c r="F1" s="126"/>
    </row>
    <row r="2" spans="1:19" x14ac:dyDescent="0.25">
      <c r="F2" s="126"/>
    </row>
    <row r="3" spans="1:19" x14ac:dyDescent="0.25">
      <c r="F3" s="126"/>
    </row>
    <row r="4" spans="1:19" x14ac:dyDescent="0.25">
      <c r="F4" s="126"/>
    </row>
    <row r="5" spans="1:19" x14ac:dyDescent="0.25">
      <c r="B5" s="127" t="s">
        <v>80</v>
      </c>
      <c r="F5" s="126"/>
    </row>
    <row r="6" spans="1:19" x14ac:dyDescent="0.25">
      <c r="F6" s="126"/>
      <c r="I6" s="128"/>
    </row>
    <row r="7" spans="1:19" s="127" customFormat="1" ht="15.75" customHeight="1" x14ac:dyDescent="0.25">
      <c r="B7" s="129"/>
      <c r="C7" s="130">
        <v>45382</v>
      </c>
      <c r="D7" s="130">
        <v>45412</v>
      </c>
      <c r="E7" s="130">
        <v>45443</v>
      </c>
      <c r="F7" s="130">
        <v>45473</v>
      </c>
      <c r="G7" s="130">
        <v>45504</v>
      </c>
      <c r="H7" s="130">
        <v>45535</v>
      </c>
      <c r="I7" s="130">
        <v>45565</v>
      </c>
      <c r="J7" s="130">
        <v>45596</v>
      </c>
      <c r="K7" s="130">
        <v>45626</v>
      </c>
      <c r="L7" s="130">
        <v>45657</v>
      </c>
      <c r="M7" s="130">
        <v>45688</v>
      </c>
      <c r="N7" s="131">
        <v>45716</v>
      </c>
      <c r="O7" s="130">
        <v>45747</v>
      </c>
      <c r="P7" s="132"/>
    </row>
    <row r="8" spans="1:19" ht="15.75" customHeight="1" x14ac:dyDescent="0.25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spans="1:19" s="134" customFormat="1" ht="15.75" customHeight="1" x14ac:dyDescent="0.25">
      <c r="B9" s="135" t="s">
        <v>30</v>
      </c>
      <c r="C9" s="137">
        <v>37777.089999999997</v>
      </c>
      <c r="D9" s="136">
        <v>44441.98</v>
      </c>
      <c r="E9" s="136"/>
      <c r="F9" s="136"/>
      <c r="G9" s="137"/>
      <c r="H9" s="137"/>
      <c r="I9" s="137"/>
      <c r="J9" s="137"/>
      <c r="K9" s="137"/>
      <c r="L9" s="137"/>
      <c r="M9" s="137"/>
      <c r="N9" s="137"/>
      <c r="O9" s="137"/>
    </row>
    <row r="10" spans="1:19" s="134" customFormat="1" ht="15.75" customHeight="1" thickBot="1" x14ac:dyDescent="0.3">
      <c r="B10" s="199" t="s">
        <v>79</v>
      </c>
      <c r="C10" s="139">
        <v>15202.45</v>
      </c>
      <c r="D10" s="138">
        <v>15225.55</v>
      </c>
      <c r="E10" s="138"/>
      <c r="F10" s="138"/>
      <c r="G10" s="138"/>
      <c r="H10" s="138"/>
      <c r="I10" s="138"/>
      <c r="J10" s="139"/>
      <c r="K10" s="139"/>
      <c r="L10" s="137"/>
      <c r="M10" s="139"/>
      <c r="N10" s="139"/>
      <c r="O10" s="139"/>
    </row>
    <row r="11" spans="1:19" s="127" customFormat="1" ht="15.75" customHeight="1" thickBot="1" x14ac:dyDescent="0.3">
      <c r="B11" s="140" t="s">
        <v>0</v>
      </c>
      <c r="C11" s="141">
        <v>52979.539999999994</v>
      </c>
      <c r="D11" s="141">
        <f t="shared" ref="D11:O11" si="0">SUM(D9:D10)</f>
        <v>59667.53</v>
      </c>
      <c r="E11" s="141">
        <f t="shared" si="0"/>
        <v>0</v>
      </c>
      <c r="F11" s="141">
        <f t="shared" si="0"/>
        <v>0</v>
      </c>
      <c r="G11" s="141">
        <f t="shared" si="0"/>
        <v>0</v>
      </c>
      <c r="H11" s="141">
        <f t="shared" si="0"/>
        <v>0</v>
      </c>
      <c r="I11" s="141">
        <f t="shared" si="0"/>
        <v>0</v>
      </c>
      <c r="J11" s="141">
        <f t="shared" si="0"/>
        <v>0</v>
      </c>
      <c r="K11" s="141">
        <f t="shared" si="0"/>
        <v>0</v>
      </c>
      <c r="L11" s="141">
        <f>SUM(L9:L10)</f>
        <v>0</v>
      </c>
      <c r="M11" s="141">
        <f t="shared" si="0"/>
        <v>0</v>
      </c>
      <c r="N11" s="141">
        <f t="shared" si="0"/>
        <v>0</v>
      </c>
      <c r="O11" s="141">
        <f t="shared" si="0"/>
        <v>0</v>
      </c>
      <c r="Q11" s="142"/>
      <c r="S11" s="143"/>
    </row>
    <row r="12" spans="1:19" ht="15.75" customHeight="1" x14ac:dyDescent="0.25">
      <c r="B12" s="144"/>
      <c r="C12" s="260"/>
      <c r="D12" s="146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9" ht="15.75" customHeight="1" x14ac:dyDescent="0.25">
      <c r="B13" s="147"/>
      <c r="C13" s="261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Q13" s="149"/>
    </row>
    <row r="14" spans="1:19" ht="15.75" customHeight="1" x14ac:dyDescent="0.25">
      <c r="A14" s="126" t="s">
        <v>15</v>
      </c>
      <c r="B14" s="129" t="s">
        <v>3</v>
      </c>
      <c r="C14" s="262">
        <v>-1345.8300000000017</v>
      </c>
      <c r="D14" s="150">
        <f t="shared" ref="D14:O14" si="1">D11-C11</f>
        <v>6687.9900000000052</v>
      </c>
      <c r="E14" s="150">
        <f t="shared" si="1"/>
        <v>-59667.53</v>
      </c>
      <c r="F14" s="150">
        <f t="shared" si="1"/>
        <v>0</v>
      </c>
      <c r="G14" s="150">
        <f t="shared" si="1"/>
        <v>0</v>
      </c>
      <c r="H14" s="150">
        <f t="shared" si="1"/>
        <v>0</v>
      </c>
      <c r="I14" s="150">
        <f>I11-H11</f>
        <v>0</v>
      </c>
      <c r="J14" s="150">
        <f>J11-I11</f>
        <v>0</v>
      </c>
      <c r="K14" s="150">
        <f>K11-J11</f>
        <v>0</v>
      </c>
      <c r="L14" s="150">
        <f t="shared" si="1"/>
        <v>0</v>
      </c>
      <c r="M14" s="150">
        <f t="shared" si="1"/>
        <v>0</v>
      </c>
      <c r="N14" s="150">
        <f t="shared" si="1"/>
        <v>0</v>
      </c>
      <c r="O14" s="150">
        <f t="shared" si="1"/>
        <v>0</v>
      </c>
    </row>
    <row r="15" spans="1:19" ht="15.75" customHeight="1" x14ac:dyDescent="0.25">
      <c r="B15" s="133"/>
      <c r="C15" s="263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52"/>
      <c r="O15" s="151"/>
    </row>
    <row r="16" spans="1:19" ht="15.75" customHeight="1" thickBot="1" x14ac:dyDescent="0.3">
      <c r="B16" s="153"/>
      <c r="C16" s="264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52"/>
      <c r="O16" s="154"/>
    </row>
    <row r="17" spans="2:18" ht="15.75" customHeight="1" x14ac:dyDescent="0.25">
      <c r="B17" s="155" t="s">
        <v>6</v>
      </c>
      <c r="C17" s="265">
        <v>0</v>
      </c>
      <c r="D17" s="156">
        <f>receiptsandpayment!AS15</f>
        <v>8516.48</v>
      </c>
      <c r="E17" s="156">
        <f>receiptsandpayment!AS31</f>
        <v>0</v>
      </c>
      <c r="F17" s="156">
        <f>receiptsandpayment!AS37</f>
        <v>0</v>
      </c>
      <c r="G17" s="156">
        <f>receiptsandpayment!AS49</f>
        <v>0</v>
      </c>
      <c r="H17" s="156">
        <f>receiptsandpayment!AS62</f>
        <v>0</v>
      </c>
      <c r="I17" s="156">
        <f>receiptsandpayment!AS67</f>
        <v>0</v>
      </c>
      <c r="J17" s="156">
        <f>receiptsandpayment!AS78</f>
        <v>0</v>
      </c>
      <c r="K17" s="156">
        <f>receiptsandpayment!AS87</f>
        <v>0</v>
      </c>
      <c r="L17" s="156">
        <f>receiptsandpayment!AS98</f>
        <v>0</v>
      </c>
      <c r="M17" s="156">
        <f>receiptsandpayment!AS104</f>
        <v>0</v>
      </c>
      <c r="N17" s="156">
        <f>receiptsandpayment!AS106</f>
        <v>0</v>
      </c>
      <c r="O17" s="156">
        <f>receiptsandpayment!AS116</f>
        <v>0</v>
      </c>
      <c r="P17" s="149"/>
    </row>
    <row r="18" spans="2:18" s="134" customFormat="1" ht="15.75" customHeight="1" x14ac:dyDescent="0.25">
      <c r="B18" s="157" t="s">
        <v>7</v>
      </c>
      <c r="C18" s="158">
        <v>0</v>
      </c>
      <c r="D18" s="159">
        <f>receiptsandpayment!AT15</f>
        <v>1828.49</v>
      </c>
      <c r="E18" s="159">
        <f>receiptsandpayment!AT31</f>
        <v>0</v>
      </c>
      <c r="F18" s="159">
        <f>receiptsandpayment!AT37</f>
        <v>0</v>
      </c>
      <c r="G18" s="159">
        <f>receiptsandpayment!AT49</f>
        <v>0</v>
      </c>
      <c r="H18" s="159">
        <f>receiptsandpayment!AT62</f>
        <v>0</v>
      </c>
      <c r="I18" s="159">
        <f>receiptsandpayment!AT67</f>
        <v>0</v>
      </c>
      <c r="J18" s="159">
        <f>receiptsandpayment!AT78</f>
        <v>0</v>
      </c>
      <c r="K18" s="159">
        <f>receiptsandpayment!AT87</f>
        <v>0</v>
      </c>
      <c r="L18" s="159">
        <f>receiptsandpayment!AT98</f>
        <v>0</v>
      </c>
      <c r="M18" s="159">
        <f>receiptsandpayment!AT104</f>
        <v>0</v>
      </c>
      <c r="N18" s="158">
        <f>receiptsandpayment!AT106</f>
        <v>0</v>
      </c>
      <c r="O18" s="158">
        <f>receiptsandpayment!AT116</f>
        <v>0</v>
      </c>
      <c r="P18" s="149"/>
    </row>
    <row r="19" spans="2:18" s="127" customFormat="1" ht="15.75" customHeight="1" thickBot="1" x14ac:dyDescent="0.3">
      <c r="B19" s="160" t="s">
        <v>4</v>
      </c>
      <c r="C19" s="161">
        <v>0</v>
      </c>
      <c r="D19" s="161">
        <f>D17-D18</f>
        <v>6687.99</v>
      </c>
      <c r="E19" s="161">
        <f t="shared" ref="E19:O19" si="2">E17-E18</f>
        <v>0</v>
      </c>
      <c r="F19" s="161">
        <f t="shared" si="2"/>
        <v>0</v>
      </c>
      <c r="G19" s="161">
        <f t="shared" si="2"/>
        <v>0</v>
      </c>
      <c r="H19" s="161">
        <f t="shared" si="2"/>
        <v>0</v>
      </c>
      <c r="I19" s="161">
        <f t="shared" si="2"/>
        <v>0</v>
      </c>
      <c r="J19" s="161">
        <f t="shared" si="2"/>
        <v>0</v>
      </c>
      <c r="K19" s="161">
        <f t="shared" si="2"/>
        <v>0</v>
      </c>
      <c r="L19" s="161">
        <f t="shared" si="2"/>
        <v>0</v>
      </c>
      <c r="M19" s="161">
        <f t="shared" si="2"/>
        <v>0</v>
      </c>
      <c r="N19" s="161">
        <f t="shared" si="2"/>
        <v>0</v>
      </c>
      <c r="O19" s="161">
        <f t="shared" si="2"/>
        <v>0</v>
      </c>
      <c r="P19" s="143"/>
    </row>
    <row r="20" spans="2:18" ht="15.75" customHeight="1" x14ac:dyDescent="0.25">
      <c r="B20" s="162"/>
      <c r="C20" s="266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3"/>
    </row>
    <row r="21" spans="2:18" ht="15.75" customHeight="1" x14ac:dyDescent="0.25">
      <c r="B21" s="165"/>
      <c r="C21" s="267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6"/>
    </row>
    <row r="22" spans="2:18" ht="15.75" customHeight="1" x14ac:dyDescent="0.25">
      <c r="B22" s="129"/>
      <c r="C22" s="262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spans="2:18" s="169" customFormat="1" ht="15.75" customHeight="1" x14ac:dyDescent="0.25">
      <c r="B23" s="167" t="s">
        <v>16</v>
      </c>
      <c r="C23" s="268">
        <v>-1345.8300000000017</v>
      </c>
      <c r="D23" s="168">
        <f t="shared" ref="D23:O23" si="3">D14-D19</f>
        <v>0</v>
      </c>
      <c r="E23" s="168">
        <f t="shared" si="3"/>
        <v>-59667.53</v>
      </c>
      <c r="F23" s="168">
        <f t="shared" si="3"/>
        <v>0</v>
      </c>
      <c r="G23" s="168">
        <f t="shared" si="3"/>
        <v>0</v>
      </c>
      <c r="H23" s="168">
        <f t="shared" si="3"/>
        <v>0</v>
      </c>
      <c r="I23" s="168">
        <f t="shared" si="3"/>
        <v>0</v>
      </c>
      <c r="J23" s="168">
        <f t="shared" si="3"/>
        <v>0</v>
      </c>
      <c r="K23" s="168">
        <f t="shared" si="3"/>
        <v>0</v>
      </c>
      <c r="L23" s="168">
        <f t="shared" si="3"/>
        <v>0</v>
      </c>
      <c r="M23" s="168">
        <f t="shared" si="3"/>
        <v>0</v>
      </c>
      <c r="N23" s="168">
        <f t="shared" si="3"/>
        <v>0</v>
      </c>
      <c r="O23" s="168">
        <f t="shared" si="3"/>
        <v>0</v>
      </c>
    </row>
    <row r="24" spans="2:18" ht="15.75" customHeight="1" x14ac:dyDescent="0.25">
      <c r="C24" s="269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</row>
    <row r="25" spans="2:18" x14ac:dyDescent="0.25">
      <c r="C25" s="269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</row>
    <row r="26" spans="2:18" ht="159" customHeight="1" x14ac:dyDescent="0.25">
      <c r="B26" s="129" t="s">
        <v>47</v>
      </c>
      <c r="C26" s="187"/>
      <c r="D26" s="183"/>
      <c r="E26" s="183"/>
      <c r="F26" s="183"/>
      <c r="G26" s="183"/>
      <c r="H26" s="183"/>
      <c r="I26" s="183"/>
      <c r="J26" s="183"/>
      <c r="K26" s="185"/>
      <c r="L26" s="187"/>
      <c r="M26" s="187"/>
      <c r="N26" s="187"/>
      <c r="O26" s="187"/>
    </row>
    <row r="27" spans="2:18" s="142" customFormat="1" ht="15" customHeight="1" x14ac:dyDescent="0.25">
      <c r="B27" s="170" t="s">
        <v>2</v>
      </c>
      <c r="C27" s="170"/>
      <c r="D27" s="170"/>
      <c r="F27" s="170"/>
      <c r="G27" s="170"/>
      <c r="H27" s="170"/>
      <c r="I27" s="170"/>
      <c r="J27" s="170"/>
      <c r="K27" s="171"/>
      <c r="L27" s="171"/>
      <c r="M27" s="172"/>
      <c r="N27" s="172"/>
      <c r="O27" s="170"/>
    </row>
    <row r="28" spans="2:18" ht="111" customHeight="1" x14ac:dyDescent="0.25">
      <c r="B28" s="129" t="s">
        <v>48</v>
      </c>
      <c r="C28" s="192"/>
      <c r="D28" s="183"/>
      <c r="E28" s="183"/>
      <c r="F28" s="183"/>
      <c r="G28" s="183"/>
      <c r="H28" s="192"/>
      <c r="I28" s="192"/>
      <c r="J28" s="238"/>
      <c r="K28" s="187"/>
      <c r="L28" s="187"/>
      <c r="M28" s="187"/>
      <c r="N28" s="187"/>
      <c r="O28" s="192"/>
      <c r="P28" s="149"/>
      <c r="R28" s="149"/>
    </row>
    <row r="29" spans="2:18" s="142" customFormat="1" ht="15.75" customHeight="1" x14ac:dyDescent="0.25">
      <c r="B29" s="170" t="s">
        <v>2</v>
      </c>
      <c r="C29" s="170"/>
      <c r="E29" s="170"/>
      <c r="F29" s="170"/>
      <c r="G29" s="170"/>
      <c r="H29" s="170"/>
      <c r="I29" s="170"/>
      <c r="J29" s="171"/>
      <c r="K29" s="171"/>
      <c r="L29" s="172"/>
      <c r="M29" s="172"/>
      <c r="N29" s="170"/>
      <c r="O29" s="170"/>
    </row>
    <row r="30" spans="2:18" s="175" customFormat="1" ht="23" x14ac:dyDescent="0.25">
      <c r="B30" s="173" t="s">
        <v>5</v>
      </c>
      <c r="C30" s="174">
        <v>0</v>
      </c>
      <c r="D30" s="174">
        <f t="shared" ref="D30:N30" si="4">D29-D27</f>
        <v>0</v>
      </c>
      <c r="E30" s="174">
        <f t="shared" si="4"/>
        <v>0</v>
      </c>
      <c r="F30" s="174">
        <f t="shared" si="4"/>
        <v>0</v>
      </c>
      <c r="G30" s="174">
        <f t="shared" si="4"/>
        <v>0</v>
      </c>
      <c r="H30" s="174">
        <f t="shared" si="4"/>
        <v>0</v>
      </c>
      <c r="I30" s="174">
        <f t="shared" si="4"/>
        <v>0</v>
      </c>
      <c r="J30" s="174">
        <f>J29-J27</f>
        <v>0</v>
      </c>
      <c r="K30" s="174">
        <f>K29-K27</f>
        <v>0</v>
      </c>
      <c r="L30" s="174">
        <f>L29-L27</f>
        <v>0</v>
      </c>
      <c r="M30" s="174">
        <f>M29-M27</f>
        <v>0</v>
      </c>
      <c r="N30" s="174">
        <f t="shared" si="4"/>
        <v>0</v>
      </c>
      <c r="O30" s="174">
        <f>O29-O27</f>
        <v>0</v>
      </c>
    </row>
    <row r="31" spans="2:18" ht="15.75" customHeight="1" x14ac:dyDescent="0.25">
      <c r="C31" s="164"/>
      <c r="D31" s="164"/>
      <c r="E31" s="164"/>
      <c r="F31" s="164"/>
      <c r="G31" s="164"/>
      <c r="H31" s="164"/>
      <c r="I31" s="164"/>
      <c r="J31" s="176"/>
      <c r="K31" s="177"/>
      <c r="L31" s="178"/>
      <c r="M31" s="164"/>
      <c r="N31" s="164"/>
      <c r="O31" s="164"/>
    </row>
    <row r="32" spans="2:18" ht="12.5" x14ac:dyDescent="0.25">
      <c r="C32" s="177"/>
      <c r="D32" s="177"/>
      <c r="E32" s="178"/>
      <c r="F32" s="179"/>
      <c r="G32" s="179"/>
      <c r="H32" s="178"/>
      <c r="I32" s="177"/>
      <c r="J32" s="178"/>
      <c r="K32" s="177"/>
      <c r="L32" s="178"/>
      <c r="M32" s="177"/>
      <c r="N32" s="178"/>
    </row>
    <row r="33" spans="3:15" ht="12.5" x14ac:dyDescent="0.25">
      <c r="C33" s="177"/>
      <c r="D33" s="177"/>
      <c r="E33" s="179"/>
      <c r="F33" s="178"/>
      <c r="G33" s="179"/>
      <c r="H33" s="178"/>
      <c r="I33" s="177"/>
      <c r="J33" s="180"/>
      <c r="K33" s="181"/>
      <c r="L33" s="178"/>
      <c r="M33" s="177"/>
      <c r="N33" s="180"/>
    </row>
    <row r="34" spans="3:15" ht="12.5" x14ac:dyDescent="0.25">
      <c r="D34" s="177"/>
      <c r="E34" s="179"/>
      <c r="F34" s="178"/>
      <c r="G34" s="179"/>
      <c r="H34" s="178"/>
      <c r="I34" s="178"/>
      <c r="J34" s="179"/>
      <c r="K34" s="181"/>
      <c r="L34" s="178"/>
      <c r="N34" s="180"/>
      <c r="O34" s="181"/>
    </row>
    <row r="35" spans="3:15" ht="12.5" x14ac:dyDescent="0.25">
      <c r="D35" s="177"/>
      <c r="E35" s="179"/>
      <c r="F35" s="179"/>
      <c r="G35" s="178"/>
      <c r="H35" s="177"/>
      <c r="I35" s="178"/>
      <c r="J35" s="178"/>
      <c r="L35" s="180"/>
      <c r="M35" s="181"/>
    </row>
    <row r="36" spans="3:15" ht="12.5" x14ac:dyDescent="0.25">
      <c r="D36" s="177"/>
      <c r="E36" s="179"/>
      <c r="F36" s="179"/>
      <c r="G36" s="178"/>
      <c r="J36" s="178"/>
    </row>
    <row r="37" spans="3:15" ht="12.5" x14ac:dyDescent="0.25">
      <c r="D37" s="177"/>
      <c r="E37" s="178"/>
      <c r="F37" s="179"/>
      <c r="G37" s="178"/>
      <c r="J37" s="178"/>
    </row>
    <row r="38" spans="3:15" ht="12.5" x14ac:dyDescent="0.25">
      <c r="D38" s="177"/>
      <c r="E38" s="178"/>
      <c r="F38" s="179"/>
      <c r="G38" s="178"/>
    </row>
    <row r="39" spans="3:15" ht="12.5" x14ac:dyDescent="0.25">
      <c r="F39" s="179"/>
      <c r="G39" s="178"/>
    </row>
    <row r="40" spans="3:15" ht="12.5" x14ac:dyDescent="0.25">
      <c r="F40" s="179"/>
      <c r="G40" s="178"/>
    </row>
    <row r="41" spans="3:15" ht="12.5" x14ac:dyDescent="0.25">
      <c r="F41" s="179"/>
      <c r="G41" s="178"/>
    </row>
    <row r="42" spans="3:15" ht="12.5" x14ac:dyDescent="0.25">
      <c r="F42" s="179"/>
      <c r="G42" s="178"/>
    </row>
    <row r="43" spans="3:15" ht="12.5" x14ac:dyDescent="0.25">
      <c r="F43" s="179"/>
      <c r="G43" s="178"/>
    </row>
    <row r="44" spans="3:15" ht="12.5" x14ac:dyDescent="0.25">
      <c r="F44" s="179"/>
      <c r="G44" s="178"/>
    </row>
    <row r="45" spans="3:15" x14ac:dyDescent="0.25">
      <c r="F45" s="126"/>
    </row>
    <row r="46" spans="3:15" x14ac:dyDescent="0.25">
      <c r="F46" s="126"/>
    </row>
    <row r="47" spans="3:15" x14ac:dyDescent="0.25">
      <c r="F47" s="126"/>
    </row>
    <row r="48" spans="3:15" x14ac:dyDescent="0.25">
      <c r="F48" s="126"/>
    </row>
    <row r="49" spans="6:6" x14ac:dyDescent="0.25">
      <c r="F49" s="126"/>
    </row>
    <row r="50" spans="6:6" x14ac:dyDescent="0.25">
      <c r="F50" s="126"/>
    </row>
    <row r="51" spans="6:6" x14ac:dyDescent="0.25">
      <c r="F51" s="126"/>
    </row>
    <row r="52" spans="6:6" x14ac:dyDescent="0.25">
      <c r="F52" s="126"/>
    </row>
    <row r="53" spans="6:6" x14ac:dyDescent="0.25">
      <c r="F53" s="126"/>
    </row>
    <row r="54" spans="6:6" x14ac:dyDescent="0.25">
      <c r="F54" s="126"/>
    </row>
    <row r="55" spans="6:6" x14ac:dyDescent="0.25">
      <c r="F55" s="126"/>
    </row>
    <row r="56" spans="6:6" x14ac:dyDescent="0.25">
      <c r="F56" s="126"/>
    </row>
    <row r="57" spans="6:6" x14ac:dyDescent="0.25">
      <c r="F57" s="126"/>
    </row>
    <row r="58" spans="6:6" x14ac:dyDescent="0.25">
      <c r="F58" s="126"/>
    </row>
    <row r="59" spans="6:6" x14ac:dyDescent="0.25">
      <c r="F59" s="126"/>
    </row>
    <row r="60" spans="6:6" x14ac:dyDescent="0.25">
      <c r="F60" s="126"/>
    </row>
    <row r="61" spans="6:6" x14ac:dyDescent="0.25">
      <c r="F61" s="126"/>
    </row>
    <row r="62" spans="6:6" x14ac:dyDescent="0.25">
      <c r="F62" s="126"/>
    </row>
    <row r="63" spans="6:6" x14ac:dyDescent="0.25">
      <c r="F63" s="126"/>
    </row>
    <row r="64" spans="6:6" x14ac:dyDescent="0.25">
      <c r="F64" s="126"/>
    </row>
    <row r="65" spans="6:6" x14ac:dyDescent="0.25">
      <c r="F65" s="126"/>
    </row>
    <row r="66" spans="6:6" x14ac:dyDescent="0.25">
      <c r="F66" s="126"/>
    </row>
    <row r="67" spans="6:6" x14ac:dyDescent="0.25">
      <c r="F67" s="126"/>
    </row>
    <row r="68" spans="6:6" x14ac:dyDescent="0.25">
      <c r="F68" s="126"/>
    </row>
    <row r="69" spans="6:6" x14ac:dyDescent="0.25">
      <c r="F69" s="126"/>
    </row>
    <row r="70" spans="6:6" x14ac:dyDescent="0.25">
      <c r="F70" s="126"/>
    </row>
    <row r="71" spans="6:6" x14ac:dyDescent="0.25">
      <c r="F71" s="126"/>
    </row>
    <row r="72" spans="6:6" x14ac:dyDescent="0.25">
      <c r="F72" s="126"/>
    </row>
    <row r="73" spans="6:6" x14ac:dyDescent="0.25">
      <c r="F73" s="126"/>
    </row>
    <row r="74" spans="6:6" x14ac:dyDescent="0.25">
      <c r="F74" s="126"/>
    </row>
    <row r="75" spans="6:6" x14ac:dyDescent="0.25">
      <c r="F75" s="126"/>
    </row>
    <row r="76" spans="6:6" x14ac:dyDescent="0.25">
      <c r="F76" s="126"/>
    </row>
    <row r="77" spans="6:6" x14ac:dyDescent="0.25">
      <c r="F77" s="126"/>
    </row>
    <row r="78" spans="6:6" x14ac:dyDescent="0.25">
      <c r="F78" s="126"/>
    </row>
    <row r="79" spans="6:6" x14ac:dyDescent="0.25">
      <c r="F79" s="126"/>
    </row>
    <row r="80" spans="6:6" x14ac:dyDescent="0.25">
      <c r="F80" s="126"/>
    </row>
    <row r="81" spans="6:6" x14ac:dyDescent="0.25">
      <c r="F81" s="126"/>
    </row>
    <row r="82" spans="6:6" x14ac:dyDescent="0.25">
      <c r="F82" s="126"/>
    </row>
    <row r="83" spans="6:6" x14ac:dyDescent="0.25">
      <c r="F83" s="126"/>
    </row>
    <row r="84" spans="6:6" x14ac:dyDescent="0.25">
      <c r="F84" s="126"/>
    </row>
    <row r="85" spans="6:6" x14ac:dyDescent="0.25">
      <c r="F85" s="126"/>
    </row>
    <row r="86" spans="6:6" x14ac:dyDescent="0.25">
      <c r="F86" s="126"/>
    </row>
    <row r="87" spans="6:6" x14ac:dyDescent="0.25">
      <c r="F87" s="126"/>
    </row>
    <row r="88" spans="6:6" x14ac:dyDescent="0.25">
      <c r="F88" s="126"/>
    </row>
    <row r="89" spans="6:6" x14ac:dyDescent="0.25">
      <c r="F89" s="126"/>
    </row>
    <row r="90" spans="6:6" x14ac:dyDescent="0.25">
      <c r="F90" s="126"/>
    </row>
    <row r="91" spans="6:6" x14ac:dyDescent="0.25">
      <c r="F91" s="126"/>
    </row>
    <row r="92" spans="6:6" x14ac:dyDescent="0.25">
      <c r="F92" s="126"/>
    </row>
    <row r="93" spans="6:6" x14ac:dyDescent="0.25">
      <c r="F93" s="126"/>
    </row>
    <row r="94" spans="6:6" x14ac:dyDescent="0.25">
      <c r="F94" s="126"/>
    </row>
    <row r="95" spans="6:6" x14ac:dyDescent="0.25">
      <c r="F95" s="126"/>
    </row>
    <row r="96" spans="6:6" x14ac:dyDescent="0.25">
      <c r="F96" s="126"/>
    </row>
    <row r="97" spans="6:6" x14ac:dyDescent="0.25">
      <c r="F97" s="126"/>
    </row>
    <row r="98" spans="6:6" x14ac:dyDescent="0.25">
      <c r="F98" s="126"/>
    </row>
    <row r="99" spans="6:6" x14ac:dyDescent="0.25">
      <c r="F99" s="126"/>
    </row>
    <row r="100" spans="6:6" x14ac:dyDescent="0.25">
      <c r="F100" s="126"/>
    </row>
    <row r="101" spans="6:6" x14ac:dyDescent="0.25">
      <c r="F101" s="126"/>
    </row>
    <row r="102" spans="6:6" x14ac:dyDescent="0.25">
      <c r="F102" s="126"/>
    </row>
    <row r="103" spans="6:6" x14ac:dyDescent="0.25">
      <c r="F103" s="126"/>
    </row>
    <row r="104" spans="6:6" x14ac:dyDescent="0.25">
      <c r="F104" s="126"/>
    </row>
    <row r="105" spans="6:6" x14ac:dyDescent="0.25">
      <c r="F105" s="126"/>
    </row>
    <row r="106" spans="6:6" x14ac:dyDescent="0.25">
      <c r="F106" s="126"/>
    </row>
    <row r="107" spans="6:6" x14ac:dyDescent="0.25">
      <c r="F107" s="126"/>
    </row>
    <row r="108" spans="6:6" x14ac:dyDescent="0.25">
      <c r="F108" s="126"/>
    </row>
    <row r="109" spans="6:6" x14ac:dyDescent="0.25">
      <c r="F109" s="126"/>
    </row>
    <row r="110" spans="6:6" x14ac:dyDescent="0.25">
      <c r="F110" s="126"/>
    </row>
    <row r="111" spans="6:6" x14ac:dyDescent="0.25">
      <c r="F111" s="126"/>
    </row>
    <row r="112" spans="6:6" x14ac:dyDescent="0.25">
      <c r="F112" s="126"/>
    </row>
    <row r="113" spans="6:6" x14ac:dyDescent="0.25">
      <c r="F113" s="126"/>
    </row>
    <row r="114" spans="6:6" x14ac:dyDescent="0.25">
      <c r="F114" s="126"/>
    </row>
    <row r="115" spans="6:6" x14ac:dyDescent="0.25">
      <c r="F115" s="126"/>
    </row>
    <row r="116" spans="6:6" x14ac:dyDescent="0.25">
      <c r="F116" s="126"/>
    </row>
    <row r="117" spans="6:6" x14ac:dyDescent="0.25">
      <c r="F117" s="126"/>
    </row>
    <row r="118" spans="6:6" x14ac:dyDescent="0.25">
      <c r="F118" s="126"/>
    </row>
    <row r="119" spans="6:6" x14ac:dyDescent="0.25">
      <c r="F119" s="126"/>
    </row>
    <row r="120" spans="6:6" x14ac:dyDescent="0.25">
      <c r="F120" s="126"/>
    </row>
    <row r="121" spans="6:6" x14ac:dyDescent="0.25">
      <c r="F121" s="126"/>
    </row>
    <row r="122" spans="6:6" x14ac:dyDescent="0.25">
      <c r="F122" s="126"/>
    </row>
    <row r="123" spans="6:6" x14ac:dyDescent="0.25">
      <c r="F123" s="126"/>
    </row>
    <row r="124" spans="6:6" x14ac:dyDescent="0.25">
      <c r="F124" s="126"/>
    </row>
    <row r="125" spans="6:6" x14ac:dyDescent="0.25">
      <c r="F125" s="126"/>
    </row>
    <row r="126" spans="6:6" x14ac:dyDescent="0.25">
      <c r="F126" s="126"/>
    </row>
    <row r="127" spans="6:6" x14ac:dyDescent="0.25">
      <c r="F127" s="126"/>
    </row>
    <row r="128" spans="6:6" x14ac:dyDescent="0.25">
      <c r="F128" s="126"/>
    </row>
    <row r="129" spans="6:6" x14ac:dyDescent="0.25">
      <c r="F129" s="126"/>
    </row>
    <row r="130" spans="6:6" x14ac:dyDescent="0.25">
      <c r="F130" s="126"/>
    </row>
    <row r="131" spans="6:6" x14ac:dyDescent="0.25">
      <c r="F131" s="126"/>
    </row>
    <row r="132" spans="6:6" x14ac:dyDescent="0.25">
      <c r="F132" s="126"/>
    </row>
    <row r="133" spans="6:6" x14ac:dyDescent="0.25">
      <c r="F133" s="126"/>
    </row>
    <row r="134" spans="6:6" x14ac:dyDescent="0.25">
      <c r="F134" s="126"/>
    </row>
    <row r="135" spans="6:6" x14ac:dyDescent="0.25">
      <c r="F135" s="126"/>
    </row>
    <row r="136" spans="6:6" x14ac:dyDescent="0.25">
      <c r="F136" s="126"/>
    </row>
    <row r="137" spans="6:6" x14ac:dyDescent="0.25">
      <c r="F137" s="126"/>
    </row>
    <row r="138" spans="6:6" x14ac:dyDescent="0.25">
      <c r="F138" s="126"/>
    </row>
    <row r="139" spans="6:6" x14ac:dyDescent="0.25">
      <c r="F139" s="126"/>
    </row>
    <row r="140" spans="6:6" x14ac:dyDescent="0.25">
      <c r="F140" s="126"/>
    </row>
    <row r="141" spans="6:6" x14ac:dyDescent="0.25">
      <c r="F141" s="126"/>
    </row>
    <row r="142" spans="6:6" x14ac:dyDescent="0.25">
      <c r="F142" s="126"/>
    </row>
    <row r="143" spans="6:6" x14ac:dyDescent="0.25">
      <c r="F143" s="126"/>
    </row>
    <row r="144" spans="6:6" x14ac:dyDescent="0.25">
      <c r="F144" s="126"/>
    </row>
    <row r="145" spans="6:6" x14ac:dyDescent="0.25">
      <c r="F145" s="126"/>
    </row>
    <row r="146" spans="6:6" x14ac:dyDescent="0.25">
      <c r="F146" s="126"/>
    </row>
    <row r="147" spans="6:6" x14ac:dyDescent="0.25">
      <c r="F147" s="126"/>
    </row>
    <row r="148" spans="6:6" x14ac:dyDescent="0.25">
      <c r="F148" s="126"/>
    </row>
    <row r="149" spans="6:6" x14ac:dyDescent="0.25">
      <c r="F149" s="126"/>
    </row>
    <row r="150" spans="6:6" x14ac:dyDescent="0.25">
      <c r="F150" s="126"/>
    </row>
    <row r="151" spans="6:6" x14ac:dyDescent="0.25">
      <c r="F151" s="126"/>
    </row>
    <row r="152" spans="6:6" x14ac:dyDescent="0.25">
      <c r="F152" s="126"/>
    </row>
    <row r="153" spans="6:6" x14ac:dyDescent="0.25">
      <c r="F153" s="126"/>
    </row>
    <row r="154" spans="6:6" x14ac:dyDescent="0.25">
      <c r="F154" s="126"/>
    </row>
    <row r="155" spans="6:6" x14ac:dyDescent="0.25">
      <c r="F155" s="126"/>
    </row>
    <row r="156" spans="6:6" x14ac:dyDescent="0.25">
      <c r="F156" s="126"/>
    </row>
    <row r="157" spans="6:6" x14ac:dyDescent="0.25">
      <c r="F157" s="126"/>
    </row>
    <row r="158" spans="6:6" x14ac:dyDescent="0.25">
      <c r="F158" s="126"/>
    </row>
    <row r="159" spans="6:6" x14ac:dyDescent="0.25">
      <c r="F159" s="126"/>
    </row>
    <row r="160" spans="6:6" x14ac:dyDescent="0.25">
      <c r="F160" s="126"/>
    </row>
    <row r="161" spans="6:6" x14ac:dyDescent="0.25">
      <c r="F161" s="126"/>
    </row>
    <row r="162" spans="6:6" x14ac:dyDescent="0.25">
      <c r="F162" s="126"/>
    </row>
    <row r="163" spans="6:6" x14ac:dyDescent="0.25">
      <c r="F163" s="126"/>
    </row>
    <row r="164" spans="6:6" x14ac:dyDescent="0.25">
      <c r="F164" s="126"/>
    </row>
    <row r="165" spans="6:6" x14ac:dyDescent="0.25">
      <c r="F165" s="126"/>
    </row>
    <row r="166" spans="6:6" x14ac:dyDescent="0.25">
      <c r="F166" s="126"/>
    </row>
    <row r="167" spans="6:6" x14ac:dyDescent="0.25">
      <c r="F167" s="126"/>
    </row>
    <row r="168" spans="6:6" x14ac:dyDescent="0.25">
      <c r="F168" s="126"/>
    </row>
    <row r="169" spans="6:6" x14ac:dyDescent="0.25">
      <c r="F169" s="126"/>
    </row>
    <row r="170" spans="6:6" x14ac:dyDescent="0.25">
      <c r="F170" s="126"/>
    </row>
    <row r="171" spans="6:6" x14ac:dyDescent="0.25">
      <c r="F171" s="126"/>
    </row>
    <row r="172" spans="6:6" x14ac:dyDescent="0.25">
      <c r="F172" s="126"/>
    </row>
    <row r="173" spans="6:6" x14ac:dyDescent="0.25">
      <c r="F173" s="126"/>
    </row>
    <row r="174" spans="6:6" x14ac:dyDescent="0.25">
      <c r="F174" s="126"/>
    </row>
    <row r="175" spans="6:6" x14ac:dyDescent="0.25">
      <c r="F175" s="126"/>
    </row>
    <row r="176" spans="6:6" x14ac:dyDescent="0.25">
      <c r="F176" s="126"/>
    </row>
    <row r="177" spans="6:6" x14ac:dyDescent="0.25">
      <c r="F177" s="126"/>
    </row>
    <row r="178" spans="6:6" x14ac:dyDescent="0.25">
      <c r="F178" s="126"/>
    </row>
    <row r="179" spans="6:6" x14ac:dyDescent="0.25">
      <c r="F179" s="126"/>
    </row>
    <row r="180" spans="6:6" x14ac:dyDescent="0.25">
      <c r="F180" s="126"/>
    </row>
    <row r="181" spans="6:6" x14ac:dyDescent="0.25">
      <c r="F181" s="126"/>
    </row>
    <row r="182" spans="6:6" x14ac:dyDescent="0.25">
      <c r="F182" s="126"/>
    </row>
    <row r="183" spans="6:6" x14ac:dyDescent="0.25">
      <c r="F183" s="126"/>
    </row>
    <row r="184" spans="6:6" x14ac:dyDescent="0.25">
      <c r="F184" s="126"/>
    </row>
    <row r="185" spans="6:6" x14ac:dyDescent="0.25">
      <c r="F185" s="126"/>
    </row>
    <row r="186" spans="6:6" x14ac:dyDescent="0.25">
      <c r="F186" s="126"/>
    </row>
    <row r="187" spans="6:6" x14ac:dyDescent="0.25">
      <c r="F187" s="126"/>
    </row>
    <row r="188" spans="6:6" x14ac:dyDescent="0.25">
      <c r="F188" s="126"/>
    </row>
    <row r="189" spans="6:6" x14ac:dyDescent="0.25">
      <c r="F189" s="126"/>
    </row>
    <row r="190" spans="6:6" x14ac:dyDescent="0.25">
      <c r="F190" s="126"/>
    </row>
    <row r="191" spans="6:6" x14ac:dyDescent="0.25">
      <c r="F191" s="126"/>
    </row>
    <row r="192" spans="6:6" x14ac:dyDescent="0.25">
      <c r="F192" s="126"/>
    </row>
    <row r="193" spans="6:6" x14ac:dyDescent="0.25">
      <c r="F193" s="126"/>
    </row>
    <row r="194" spans="6:6" x14ac:dyDescent="0.25">
      <c r="F194" s="126"/>
    </row>
    <row r="195" spans="6:6" x14ac:dyDescent="0.25">
      <c r="F195" s="126"/>
    </row>
    <row r="196" spans="6:6" x14ac:dyDescent="0.25">
      <c r="F196" s="126"/>
    </row>
    <row r="197" spans="6:6" x14ac:dyDescent="0.25">
      <c r="F197" s="126"/>
    </row>
    <row r="198" spans="6:6" x14ac:dyDescent="0.25">
      <c r="F198" s="126"/>
    </row>
    <row r="199" spans="6:6" x14ac:dyDescent="0.25">
      <c r="F199" s="126"/>
    </row>
    <row r="200" spans="6:6" x14ac:dyDescent="0.25">
      <c r="F200" s="126"/>
    </row>
    <row r="201" spans="6:6" x14ac:dyDescent="0.25">
      <c r="F201" s="126"/>
    </row>
    <row r="202" spans="6:6" x14ac:dyDescent="0.25">
      <c r="F202" s="126"/>
    </row>
    <row r="203" spans="6:6" x14ac:dyDescent="0.25">
      <c r="F203" s="126"/>
    </row>
    <row r="204" spans="6:6" x14ac:dyDescent="0.25">
      <c r="F204" s="126"/>
    </row>
    <row r="205" spans="6:6" x14ac:dyDescent="0.25">
      <c r="F205" s="126"/>
    </row>
    <row r="206" spans="6:6" x14ac:dyDescent="0.25">
      <c r="F206" s="126"/>
    </row>
    <row r="207" spans="6:6" x14ac:dyDescent="0.25">
      <c r="F207" s="126"/>
    </row>
    <row r="208" spans="6:6" x14ac:dyDescent="0.25">
      <c r="F208" s="126"/>
    </row>
    <row r="209" spans="6:6" x14ac:dyDescent="0.25">
      <c r="F209" s="126"/>
    </row>
    <row r="210" spans="6:6" x14ac:dyDescent="0.25">
      <c r="F210" s="126"/>
    </row>
    <row r="211" spans="6:6" x14ac:dyDescent="0.25">
      <c r="F211" s="126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5"/>
  <sheetViews>
    <sheetView tabSelected="1" zoomScaleNormal="100" workbookViewId="0">
      <pane ySplit="6" topLeftCell="A45" activePane="bottomLeft" state="frozen"/>
      <selection pane="bottomLeft" activeCell="H42" sqref="H42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3" x14ac:dyDescent="0.25">
      <c r="A1" s="75"/>
      <c r="B1" s="75"/>
      <c r="C1" s="75"/>
    </row>
    <row r="2" spans="1:23" ht="13" x14ac:dyDescent="0.3">
      <c r="A2" s="75"/>
      <c r="B2" s="206" t="s">
        <v>86</v>
      </c>
      <c r="C2" s="75"/>
      <c r="D2" s="75">
        <v>53.23</v>
      </c>
      <c r="E2" s="78" t="s">
        <v>41</v>
      </c>
      <c r="F2" s="75">
        <v>53.23</v>
      </c>
      <c r="G2" s="78" t="s">
        <v>41</v>
      </c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3" x14ac:dyDescent="0.25">
      <c r="A3" s="75"/>
      <c r="B3" s="75"/>
      <c r="C3" s="75"/>
      <c r="D3" s="75">
        <v>190.89</v>
      </c>
      <c r="E3" s="78" t="s">
        <v>42</v>
      </c>
      <c r="F3" s="75">
        <v>190.89</v>
      </c>
      <c r="G3" s="78" t="s">
        <v>42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23" ht="13" x14ac:dyDescent="0.3">
      <c r="A4" s="75"/>
      <c r="B4" s="77"/>
      <c r="C4" s="75"/>
    </row>
    <row r="5" spans="1:23" s="81" customFormat="1" ht="14.25" customHeight="1" x14ac:dyDescent="0.3">
      <c r="A5" s="79"/>
      <c r="B5" s="79"/>
      <c r="C5" s="80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 t="s">
        <v>141</v>
      </c>
      <c r="U5" s="189" t="s">
        <v>141</v>
      </c>
    </row>
    <row r="6" spans="1:23" s="83" customFormat="1" ht="39" customHeight="1" x14ac:dyDescent="0.3">
      <c r="A6" s="82"/>
      <c r="B6" s="82"/>
      <c r="C6" s="82"/>
      <c r="D6" s="82"/>
      <c r="E6" s="82"/>
      <c r="F6" s="82"/>
      <c r="G6" s="193"/>
      <c r="H6" s="193" t="s">
        <v>102</v>
      </c>
      <c r="I6" s="193" t="s">
        <v>92</v>
      </c>
      <c r="J6" s="193" t="s">
        <v>93</v>
      </c>
      <c r="K6" s="193" t="s">
        <v>94</v>
      </c>
      <c r="L6" s="193" t="s">
        <v>95</v>
      </c>
      <c r="M6" s="193" t="s">
        <v>96</v>
      </c>
      <c r="N6" s="193" t="s">
        <v>97</v>
      </c>
      <c r="O6" s="193" t="s">
        <v>98</v>
      </c>
      <c r="P6" s="193" t="s">
        <v>99</v>
      </c>
      <c r="Q6" s="193" t="s">
        <v>100</v>
      </c>
      <c r="R6" s="193" t="s">
        <v>101</v>
      </c>
      <c r="S6" s="193" t="s">
        <v>103</v>
      </c>
      <c r="T6" s="193" t="s">
        <v>145</v>
      </c>
      <c r="U6" s="220" t="s">
        <v>104</v>
      </c>
    </row>
    <row r="7" spans="1:23" s="86" customFormat="1" ht="13.5" customHeight="1" x14ac:dyDescent="0.3">
      <c r="A7" s="77"/>
      <c r="B7" s="84" t="s">
        <v>31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52979.539999999994</v>
      </c>
    </row>
    <row r="8" spans="1:23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124">
        <v>0</v>
      </c>
      <c r="U8" s="77"/>
    </row>
    <row r="9" spans="1:23" s="86" customFormat="1" ht="13.5" customHeight="1" x14ac:dyDescent="0.3">
      <c r="A9" s="77"/>
      <c r="B9" s="84" t="s">
        <v>32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1">
        <f>SUM(T7-T8)</f>
        <v>52979.539999999994</v>
      </c>
      <c r="U9" s="77"/>
    </row>
    <row r="10" spans="1:23" x14ac:dyDescent="0.25">
      <c r="U10" s="75"/>
    </row>
    <row r="11" spans="1:23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2"/>
      <c r="U11" s="75"/>
    </row>
    <row r="12" spans="1:23" x14ac:dyDescent="0.25">
      <c r="A12" s="75"/>
      <c r="B12" s="89" t="s">
        <v>1</v>
      </c>
      <c r="C12" s="88"/>
      <c r="D12" s="90"/>
      <c r="E12" s="90"/>
      <c r="F12" s="90"/>
      <c r="G12" s="214">
        <v>16904.3</v>
      </c>
      <c r="H12" s="214">
        <v>8493.3799999999992</v>
      </c>
      <c r="I12" s="214">
        <v>0</v>
      </c>
      <c r="J12" s="214">
        <v>0</v>
      </c>
      <c r="K12" s="214">
        <v>0</v>
      </c>
      <c r="L12" s="214">
        <v>0</v>
      </c>
      <c r="M12" s="214">
        <v>0</v>
      </c>
      <c r="N12" s="214">
        <v>0</v>
      </c>
      <c r="O12" s="214">
        <v>0</v>
      </c>
      <c r="P12" s="214">
        <v>0</v>
      </c>
      <c r="Q12" s="214">
        <v>0</v>
      </c>
      <c r="R12" s="214">
        <v>0</v>
      </c>
      <c r="S12" s="214">
        <v>0</v>
      </c>
      <c r="T12" s="223">
        <f>receiptsandpayment!G166</f>
        <v>8493.3799999999992</v>
      </c>
      <c r="U12" s="75">
        <f>T12/G12*100</f>
        <v>50.243902439024389</v>
      </c>
    </row>
    <row r="13" spans="1:23" x14ac:dyDescent="0.25">
      <c r="A13" s="75"/>
      <c r="B13" s="194" t="s">
        <v>46</v>
      </c>
      <c r="C13" s="88"/>
      <c r="D13" s="90"/>
      <c r="E13" s="90"/>
      <c r="F13" s="90"/>
      <c r="G13" s="214">
        <v>300</v>
      </c>
      <c r="H13" s="214">
        <v>23.1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214">
        <v>0</v>
      </c>
      <c r="P13" s="214">
        <v>0</v>
      </c>
      <c r="Q13" s="214">
        <v>0</v>
      </c>
      <c r="R13" s="214">
        <v>0</v>
      </c>
      <c r="S13" s="214">
        <v>0</v>
      </c>
      <c r="T13" s="223">
        <f>receiptsandpayment!H166</f>
        <v>23.1</v>
      </c>
      <c r="U13" s="75">
        <f>T13/G13*100</f>
        <v>7.7</v>
      </c>
    </row>
    <row r="14" spans="1:23" hidden="1" x14ac:dyDescent="0.25">
      <c r="A14" s="75"/>
      <c r="B14" s="75" t="s">
        <v>64</v>
      </c>
      <c r="C14" s="88"/>
      <c r="G14" s="76">
        <v>2000</v>
      </c>
      <c r="U14" s="75">
        <f t="shared" ref="U14:U52" si="0">T14/G14*100</f>
        <v>0</v>
      </c>
    </row>
    <row r="15" spans="1:23" x14ac:dyDescent="0.25">
      <c r="A15" s="75"/>
      <c r="B15" s="75" t="s">
        <v>78</v>
      </c>
      <c r="C15" s="88"/>
      <c r="D15" s="88"/>
      <c r="E15" s="88"/>
      <c r="F15" s="88"/>
      <c r="G15" s="215">
        <v>500</v>
      </c>
      <c r="H15" s="215">
        <v>0</v>
      </c>
      <c r="I15" s="215">
        <v>0</v>
      </c>
      <c r="J15" s="215">
        <v>0</v>
      </c>
      <c r="K15" s="215">
        <v>0</v>
      </c>
      <c r="L15" s="215">
        <v>0</v>
      </c>
      <c r="M15" s="215">
        <v>0</v>
      </c>
      <c r="N15" s="215"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22">
        <f>receiptsandpayment!I166</f>
        <v>0</v>
      </c>
      <c r="U15" s="75">
        <f t="shared" si="0"/>
        <v>0</v>
      </c>
      <c r="W15" s="76">
        <f>SUM(T12:T19)</f>
        <v>8516.48</v>
      </c>
    </row>
    <row r="16" spans="1:23" x14ac:dyDescent="0.25">
      <c r="A16" s="75"/>
      <c r="B16" s="75" t="s">
        <v>146</v>
      </c>
      <c r="C16" s="88"/>
      <c r="D16" s="88"/>
      <c r="E16" s="88"/>
      <c r="F16" s="88"/>
      <c r="G16" s="215"/>
      <c r="H16" s="215">
        <v>0</v>
      </c>
      <c r="I16" s="215">
        <v>0</v>
      </c>
      <c r="J16" s="215">
        <v>0</v>
      </c>
      <c r="K16" s="215">
        <v>0</v>
      </c>
      <c r="L16" s="215">
        <v>0</v>
      </c>
      <c r="M16" s="215">
        <v>0</v>
      </c>
      <c r="N16" s="215"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22">
        <f>receiptsandpayment!J166</f>
        <v>0</v>
      </c>
      <c r="U16" s="75" t="e">
        <f t="shared" si="0"/>
        <v>#DIV/0!</v>
      </c>
    </row>
    <row r="17" spans="1:22" x14ac:dyDescent="0.25">
      <c r="A17" s="75"/>
      <c r="B17" s="125" t="s">
        <v>147</v>
      </c>
      <c r="C17" s="88"/>
      <c r="D17" s="88"/>
      <c r="E17" s="88"/>
      <c r="F17" s="88"/>
      <c r="G17" s="88">
        <v>520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222">
        <f>receiptsandpayment!K166</f>
        <v>0</v>
      </c>
      <c r="U17" s="215">
        <f>receiptsandpayment!K166</f>
        <v>0</v>
      </c>
    </row>
    <row r="18" spans="1:22" x14ac:dyDescent="0.25">
      <c r="A18" s="75"/>
      <c r="B18" s="125" t="s">
        <v>70</v>
      </c>
      <c r="C18" s="88"/>
      <c r="D18" s="88"/>
      <c r="E18" s="88"/>
      <c r="F18" s="88"/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222">
        <f>receiptsandpayment!L166</f>
        <v>0</v>
      </c>
      <c r="U18" s="215" t="s">
        <v>105</v>
      </c>
    </row>
    <row r="19" spans="1:22" x14ac:dyDescent="0.25">
      <c r="A19" s="75"/>
      <c r="B19" s="75" t="s">
        <v>19</v>
      </c>
      <c r="C19" s="88"/>
      <c r="D19" s="88"/>
      <c r="E19" s="88"/>
      <c r="F19" s="88"/>
      <c r="G19" s="88">
        <v>1500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222">
        <f>receiptsandpayment!M166</f>
        <v>0</v>
      </c>
      <c r="U19" s="215" t="s">
        <v>105</v>
      </c>
    </row>
    <row r="20" spans="1:22" x14ac:dyDescent="0.25">
      <c r="A20" s="75"/>
      <c r="B20" s="125" t="s">
        <v>143</v>
      </c>
      <c r="C20" s="88"/>
      <c r="D20" s="88"/>
      <c r="E20" s="88"/>
      <c r="F20" s="88"/>
      <c r="G20" s="215"/>
      <c r="H20" s="215">
        <v>0</v>
      </c>
      <c r="I20" s="215">
        <v>0</v>
      </c>
      <c r="J20" s="215">
        <v>0</v>
      </c>
      <c r="K20" s="215">
        <v>0</v>
      </c>
      <c r="L20" s="215">
        <v>0</v>
      </c>
      <c r="M20" s="215">
        <v>0</v>
      </c>
      <c r="N20" s="215">
        <v>0</v>
      </c>
      <c r="O20" s="215">
        <v>0</v>
      </c>
      <c r="P20" s="215">
        <v>0</v>
      </c>
      <c r="Q20" s="215">
        <v>0</v>
      </c>
      <c r="R20" s="215">
        <v>0</v>
      </c>
      <c r="S20" s="215">
        <v>0</v>
      </c>
      <c r="T20" s="222">
        <f>receiptsandpayment!P166</f>
        <v>0</v>
      </c>
      <c r="U20" s="75"/>
    </row>
    <row r="21" spans="1:22" s="94" customFormat="1" ht="14" x14ac:dyDescent="0.3">
      <c r="A21" s="91"/>
      <c r="B21" s="92" t="s">
        <v>2</v>
      </c>
      <c r="C21" s="93"/>
      <c r="D21" s="93"/>
      <c r="E21" s="93"/>
      <c r="F21" s="93"/>
      <c r="G21" s="93">
        <f>SUM(G12:G19)</f>
        <v>21724.3</v>
      </c>
      <c r="H21" s="93">
        <f t="shared" ref="H21:T21" si="1">SUM(H12:H20)</f>
        <v>8516.48</v>
      </c>
      <c r="I21" s="93">
        <f t="shared" si="1"/>
        <v>0</v>
      </c>
      <c r="J21" s="93">
        <f t="shared" si="1"/>
        <v>0</v>
      </c>
      <c r="K21" s="93">
        <f t="shared" si="1"/>
        <v>0</v>
      </c>
      <c r="L21" s="93">
        <f t="shared" si="1"/>
        <v>0</v>
      </c>
      <c r="M21" s="93">
        <f t="shared" si="1"/>
        <v>0</v>
      </c>
      <c r="N21" s="93">
        <f t="shared" si="1"/>
        <v>0</v>
      </c>
      <c r="O21" s="93">
        <f t="shared" si="1"/>
        <v>0</v>
      </c>
      <c r="P21" s="93">
        <f t="shared" si="1"/>
        <v>0</v>
      </c>
      <c r="Q21" s="93">
        <f t="shared" si="1"/>
        <v>0</v>
      </c>
      <c r="R21" s="93">
        <f t="shared" si="1"/>
        <v>0</v>
      </c>
      <c r="S21" s="93">
        <f t="shared" si="1"/>
        <v>0</v>
      </c>
      <c r="T21" s="224">
        <f t="shared" si="1"/>
        <v>8516.48</v>
      </c>
      <c r="U21" s="75">
        <f t="shared" si="0"/>
        <v>39.20255198096141</v>
      </c>
    </row>
    <row r="22" spans="1:22" ht="13" x14ac:dyDescent="0.3">
      <c r="A22" s="75"/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225">
        <f>SUM(T21-T20)</f>
        <v>8516.48</v>
      </c>
      <c r="U22" s="75"/>
    </row>
    <row r="23" spans="1:22" ht="13.5" thickBot="1" x14ac:dyDescent="0.35">
      <c r="A23" s="75"/>
      <c r="B23" s="97" t="s">
        <v>43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226"/>
      <c r="U23" s="75"/>
    </row>
    <row r="24" spans="1:22" ht="14.5" thickBot="1" x14ac:dyDescent="0.35">
      <c r="A24" s="99"/>
      <c r="B24" s="100" t="s">
        <v>56</v>
      </c>
      <c r="C24" s="88"/>
      <c r="D24" s="88"/>
      <c r="E24" s="88"/>
      <c r="F24" s="88"/>
      <c r="G24" s="216">
        <v>3700</v>
      </c>
      <c r="H24" s="218">
        <v>253.2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22">
        <f>receiptsandpayment!Q166</f>
        <v>253.2</v>
      </c>
      <c r="U24" s="75">
        <f t="shared" si="0"/>
        <v>6.8432432432432426</v>
      </c>
      <c r="V24" s="112"/>
    </row>
    <row r="25" spans="1:22" ht="13" thickBot="1" x14ac:dyDescent="0.3">
      <c r="A25" s="99"/>
      <c r="B25" s="195" t="s">
        <v>91</v>
      </c>
      <c r="C25" s="98"/>
      <c r="D25" s="98"/>
      <c r="E25" s="98"/>
      <c r="F25" s="98"/>
      <c r="G25" s="216">
        <v>860</v>
      </c>
      <c r="H25" s="218">
        <v>63.2</v>
      </c>
      <c r="I25" s="218">
        <v>0</v>
      </c>
      <c r="J25" s="218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26">
        <f>receiptsandpayment!R166</f>
        <v>63.2</v>
      </c>
      <c r="U25" s="75">
        <f t="shared" si="0"/>
        <v>7.3488372093023262</v>
      </c>
    </row>
    <row r="26" spans="1:22" ht="14.5" thickBot="1" x14ac:dyDescent="0.35">
      <c r="A26" s="99"/>
      <c r="B26" s="188" t="s">
        <v>57</v>
      </c>
      <c r="C26" s="102"/>
      <c r="D26" s="102"/>
      <c r="E26" s="102"/>
      <c r="F26" s="102"/>
      <c r="G26" s="216">
        <v>60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0</v>
      </c>
      <c r="T26" s="227">
        <f>receiptsandpayment!S166</f>
        <v>0</v>
      </c>
      <c r="U26" s="75">
        <f t="shared" si="0"/>
        <v>0</v>
      </c>
      <c r="V26" s="112"/>
    </row>
    <row r="27" spans="1:22" ht="14.5" thickBot="1" x14ac:dyDescent="0.35">
      <c r="A27" s="99"/>
      <c r="B27" s="101" t="s">
        <v>87</v>
      </c>
      <c r="C27" s="103"/>
      <c r="D27" s="103"/>
      <c r="E27" s="103"/>
      <c r="F27" s="103"/>
      <c r="G27" s="216">
        <v>150</v>
      </c>
      <c r="H27" s="218">
        <v>0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0</v>
      </c>
      <c r="Q27" s="218">
        <v>0</v>
      </c>
      <c r="R27" s="218">
        <v>0</v>
      </c>
      <c r="S27" s="218">
        <v>0</v>
      </c>
      <c r="T27" s="228">
        <f>receiptsandpayment!T166</f>
        <v>0</v>
      </c>
      <c r="U27" s="75">
        <f t="shared" si="0"/>
        <v>0</v>
      </c>
      <c r="V27" s="112"/>
    </row>
    <row r="28" spans="1:22" ht="14.5" thickBot="1" x14ac:dyDescent="0.35">
      <c r="A28" s="99"/>
      <c r="B28" s="101" t="s">
        <v>44</v>
      </c>
      <c r="C28" s="103"/>
      <c r="D28" s="103"/>
      <c r="E28" s="103"/>
      <c r="F28" s="103"/>
      <c r="G28" s="216">
        <v>300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0</v>
      </c>
      <c r="S28" s="218">
        <v>0</v>
      </c>
      <c r="T28" s="228">
        <f>receiptsandpayment!U166</f>
        <v>0</v>
      </c>
      <c r="U28" s="75">
        <f t="shared" si="0"/>
        <v>0</v>
      </c>
      <c r="V28" s="112"/>
    </row>
    <row r="29" spans="1:22" ht="14.5" thickBot="1" x14ac:dyDescent="0.35">
      <c r="A29" s="99"/>
      <c r="B29" s="101" t="s">
        <v>58</v>
      </c>
      <c r="C29" s="103"/>
      <c r="D29" s="103"/>
      <c r="E29" s="103"/>
      <c r="F29" s="103"/>
      <c r="G29" s="216">
        <v>50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28">
        <f>receiptsandpayment!V166</f>
        <v>0</v>
      </c>
      <c r="U29" s="75">
        <f t="shared" si="0"/>
        <v>0</v>
      </c>
      <c r="V29" s="112"/>
    </row>
    <row r="30" spans="1:22" ht="14.5" thickBot="1" x14ac:dyDescent="0.35">
      <c r="A30" s="99"/>
      <c r="B30" s="101" t="s">
        <v>18</v>
      </c>
      <c r="C30" s="103"/>
      <c r="D30" s="103"/>
      <c r="E30" s="103"/>
      <c r="F30" s="103"/>
      <c r="G30" s="216">
        <v>750</v>
      </c>
      <c r="H30" s="218">
        <v>0</v>
      </c>
      <c r="I30" s="218">
        <v>0</v>
      </c>
      <c r="J30" s="218">
        <v>0</v>
      </c>
      <c r="K30" s="218">
        <v>0</v>
      </c>
      <c r="L30" s="218">
        <v>0</v>
      </c>
      <c r="M30" s="218">
        <v>0</v>
      </c>
      <c r="N30" s="218">
        <v>0</v>
      </c>
      <c r="O30" s="218">
        <v>0</v>
      </c>
      <c r="P30" s="218">
        <v>0</v>
      </c>
      <c r="Q30" s="218">
        <v>0</v>
      </c>
      <c r="R30" s="218">
        <v>0</v>
      </c>
      <c r="S30" s="218">
        <v>0</v>
      </c>
      <c r="T30" s="228">
        <f>receiptsandpayment!W166</f>
        <v>0</v>
      </c>
      <c r="U30" s="75">
        <f t="shared" si="0"/>
        <v>0</v>
      </c>
      <c r="V30" s="112"/>
    </row>
    <row r="31" spans="1:22" ht="14.5" thickBot="1" x14ac:dyDescent="0.35">
      <c r="A31" s="99"/>
      <c r="B31" s="101" t="s">
        <v>59</v>
      </c>
      <c r="C31" s="103"/>
      <c r="D31" s="103"/>
      <c r="E31" s="103"/>
      <c r="F31" s="103"/>
      <c r="G31" s="216">
        <v>700</v>
      </c>
      <c r="H31" s="218">
        <v>0</v>
      </c>
      <c r="I31" s="218">
        <v>0</v>
      </c>
      <c r="J31" s="218">
        <v>0</v>
      </c>
      <c r="K31" s="218">
        <v>0</v>
      </c>
      <c r="L31" s="218">
        <v>0</v>
      </c>
      <c r="M31" s="218">
        <v>0</v>
      </c>
      <c r="N31" s="218">
        <v>0</v>
      </c>
      <c r="O31" s="218">
        <v>0</v>
      </c>
      <c r="P31" s="218">
        <v>0</v>
      </c>
      <c r="Q31" s="218">
        <v>0</v>
      </c>
      <c r="R31" s="218">
        <v>0</v>
      </c>
      <c r="S31" s="218">
        <v>0</v>
      </c>
      <c r="T31" s="228">
        <f>receiptsandpayment!X166</f>
        <v>0</v>
      </c>
      <c r="U31" s="75">
        <f t="shared" si="0"/>
        <v>0</v>
      </c>
      <c r="V31" s="112"/>
    </row>
    <row r="32" spans="1:22" ht="14.5" thickBot="1" x14ac:dyDescent="0.35">
      <c r="A32" s="99"/>
      <c r="B32" s="101" t="s">
        <v>129</v>
      </c>
      <c r="C32" s="103"/>
      <c r="D32" s="103"/>
      <c r="E32" s="103"/>
      <c r="F32" s="103"/>
      <c r="G32" s="216">
        <v>40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0</v>
      </c>
      <c r="S32" s="218">
        <v>0</v>
      </c>
      <c r="T32" s="228">
        <f>receiptsandpayment!Y166</f>
        <v>0</v>
      </c>
      <c r="U32" s="75">
        <f t="shared" si="0"/>
        <v>0</v>
      </c>
      <c r="V32" s="112"/>
    </row>
    <row r="33" spans="1:22" ht="14.5" thickBot="1" x14ac:dyDescent="0.35">
      <c r="A33" s="99"/>
      <c r="B33" s="101" t="s">
        <v>33</v>
      </c>
      <c r="C33" s="103"/>
      <c r="D33" s="103"/>
      <c r="E33" s="103"/>
      <c r="F33" s="103"/>
      <c r="G33" s="216">
        <v>100</v>
      </c>
      <c r="H33" s="218">
        <v>0</v>
      </c>
      <c r="I33" s="218">
        <v>0</v>
      </c>
      <c r="J33" s="218">
        <v>0</v>
      </c>
      <c r="K33" s="218">
        <v>0</v>
      </c>
      <c r="L33" s="218">
        <v>0</v>
      </c>
      <c r="M33" s="218">
        <v>0</v>
      </c>
      <c r="N33" s="218">
        <v>0</v>
      </c>
      <c r="O33" s="218">
        <v>0</v>
      </c>
      <c r="P33" s="218">
        <v>0</v>
      </c>
      <c r="Q33" s="218">
        <v>0</v>
      </c>
      <c r="R33" s="218">
        <v>0</v>
      </c>
      <c r="S33" s="218">
        <v>0</v>
      </c>
      <c r="T33" s="228">
        <f>receiptsandpayment!Z166</f>
        <v>0</v>
      </c>
      <c r="U33" s="75">
        <f t="shared" si="0"/>
        <v>0</v>
      </c>
      <c r="V33" s="112"/>
    </row>
    <row r="34" spans="1:22" ht="14.5" thickBot="1" x14ac:dyDescent="0.35">
      <c r="A34" s="99"/>
      <c r="B34" s="101" t="s">
        <v>60</v>
      </c>
      <c r="C34" s="103"/>
      <c r="D34" s="103"/>
      <c r="E34" s="103"/>
      <c r="F34" s="103"/>
      <c r="G34" s="216">
        <v>150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28">
        <f>receiptsandpayment!AA166</f>
        <v>0</v>
      </c>
      <c r="U34" s="75">
        <f t="shared" si="0"/>
        <v>0</v>
      </c>
      <c r="V34" s="112"/>
    </row>
    <row r="35" spans="1:22" ht="14.5" thickBot="1" x14ac:dyDescent="0.35">
      <c r="A35" s="99"/>
      <c r="B35" s="101" t="s">
        <v>61</v>
      </c>
      <c r="C35" s="103"/>
      <c r="D35" s="103"/>
      <c r="E35" s="103"/>
      <c r="F35" s="103"/>
      <c r="G35" s="216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  <c r="M35" s="218">
        <v>0</v>
      </c>
      <c r="N35" s="218">
        <v>0</v>
      </c>
      <c r="O35" s="218">
        <v>0</v>
      </c>
      <c r="P35" s="218">
        <v>0</v>
      </c>
      <c r="Q35" s="218">
        <v>0</v>
      </c>
      <c r="R35" s="218">
        <v>0</v>
      </c>
      <c r="S35" s="218">
        <v>0</v>
      </c>
      <c r="T35" s="228">
        <f>receiptsandpayment!AB166</f>
        <v>0</v>
      </c>
      <c r="U35" s="215" t="s">
        <v>105</v>
      </c>
      <c r="V35" s="112"/>
    </row>
    <row r="36" spans="1:22" ht="14.5" thickBot="1" x14ac:dyDescent="0.35">
      <c r="A36" s="99"/>
      <c r="B36" s="101" t="s">
        <v>62</v>
      </c>
      <c r="C36" s="105"/>
      <c r="D36" s="105"/>
      <c r="E36" s="105"/>
      <c r="F36" s="105"/>
      <c r="G36" s="216">
        <v>3900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218">
        <v>0</v>
      </c>
      <c r="R36" s="218">
        <v>0</v>
      </c>
      <c r="S36" s="218">
        <v>0</v>
      </c>
      <c r="T36" s="229">
        <f>receiptsandpayment!AC166</f>
        <v>0</v>
      </c>
      <c r="U36" s="75">
        <f t="shared" si="0"/>
        <v>0</v>
      </c>
      <c r="V36" s="112"/>
    </row>
    <row r="37" spans="1:22" ht="14.5" thickBot="1" x14ac:dyDescent="0.35">
      <c r="A37" s="99"/>
      <c r="B37" s="101" t="s">
        <v>63</v>
      </c>
      <c r="C37" s="106"/>
      <c r="D37" s="106"/>
      <c r="E37" s="106"/>
      <c r="F37" s="106"/>
      <c r="G37" s="216">
        <v>900</v>
      </c>
      <c r="H37" s="218">
        <v>0</v>
      </c>
      <c r="I37" s="218">
        <v>0</v>
      </c>
      <c r="J37" s="218">
        <v>0</v>
      </c>
      <c r="K37" s="218">
        <v>0</v>
      </c>
      <c r="L37" s="218">
        <v>0</v>
      </c>
      <c r="M37" s="218">
        <v>0</v>
      </c>
      <c r="N37" s="218">
        <v>0</v>
      </c>
      <c r="O37" s="218">
        <v>0</v>
      </c>
      <c r="P37" s="218">
        <v>0</v>
      </c>
      <c r="Q37" s="218">
        <v>0</v>
      </c>
      <c r="R37" s="218">
        <v>0</v>
      </c>
      <c r="S37" s="218">
        <v>0</v>
      </c>
      <c r="T37" s="230">
        <f>receiptsandpayment!AD166</f>
        <v>0</v>
      </c>
      <c r="U37" s="75">
        <f t="shared" si="0"/>
        <v>0</v>
      </c>
      <c r="V37" s="112"/>
    </row>
    <row r="38" spans="1:22" ht="14.5" thickBot="1" x14ac:dyDescent="0.35">
      <c r="A38" s="99"/>
      <c r="B38" s="101" t="s">
        <v>148</v>
      </c>
      <c r="C38" s="106"/>
      <c r="D38" s="106"/>
      <c r="E38" s="106"/>
      <c r="F38" s="106"/>
      <c r="G38" s="216">
        <v>1000</v>
      </c>
      <c r="H38" s="218">
        <v>0</v>
      </c>
      <c r="I38" s="218">
        <v>0</v>
      </c>
      <c r="J38" s="218">
        <v>0</v>
      </c>
      <c r="K38" s="218">
        <v>0</v>
      </c>
      <c r="L38" s="218">
        <v>0</v>
      </c>
      <c r="M38" s="218">
        <v>0</v>
      </c>
      <c r="N38" s="218">
        <v>0</v>
      </c>
      <c r="O38" s="218">
        <v>0</v>
      </c>
      <c r="P38" s="218">
        <v>0</v>
      </c>
      <c r="Q38" s="218">
        <v>0</v>
      </c>
      <c r="R38" s="218">
        <v>0</v>
      </c>
      <c r="S38" s="218">
        <v>0</v>
      </c>
      <c r="T38" s="230">
        <f>receiptsandpayment!AE166</f>
        <v>0</v>
      </c>
      <c r="U38" s="75">
        <f t="shared" si="0"/>
        <v>0</v>
      </c>
      <c r="V38" s="112"/>
    </row>
    <row r="39" spans="1:22" ht="14.5" thickBot="1" x14ac:dyDescent="0.35">
      <c r="A39" s="99"/>
      <c r="B39" s="101" t="s">
        <v>65</v>
      </c>
      <c r="C39" s="106"/>
      <c r="D39" s="106"/>
      <c r="E39" s="106"/>
      <c r="F39" s="106"/>
      <c r="G39" s="216">
        <v>500</v>
      </c>
      <c r="H39" s="218">
        <v>1032.8399999999999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30">
        <f>receiptsandpayment!AF166</f>
        <v>1032.8399999999999</v>
      </c>
      <c r="U39" s="75">
        <f t="shared" si="0"/>
        <v>206.56799999999998</v>
      </c>
      <c r="V39" s="112"/>
    </row>
    <row r="40" spans="1:22" ht="14.5" thickBot="1" x14ac:dyDescent="0.35">
      <c r="A40" s="99"/>
      <c r="B40" s="101" t="s">
        <v>149</v>
      </c>
      <c r="C40" s="106"/>
      <c r="D40" s="106"/>
      <c r="E40" s="106"/>
      <c r="F40" s="106"/>
      <c r="G40" s="216">
        <v>3000</v>
      </c>
      <c r="H40" s="218">
        <v>0</v>
      </c>
      <c r="I40" s="218">
        <v>0</v>
      </c>
      <c r="J40" s="218">
        <v>0</v>
      </c>
      <c r="K40" s="218">
        <v>0</v>
      </c>
      <c r="L40" s="218">
        <v>0</v>
      </c>
      <c r="M40" s="218">
        <v>0</v>
      </c>
      <c r="N40" s="218">
        <v>0</v>
      </c>
      <c r="O40" s="218">
        <v>0</v>
      </c>
      <c r="P40" s="218">
        <v>0</v>
      </c>
      <c r="Q40" s="218">
        <v>0</v>
      </c>
      <c r="R40" s="218">
        <v>0</v>
      </c>
      <c r="S40" s="218">
        <v>0</v>
      </c>
      <c r="T40" s="230">
        <f>receiptsandpayment!AG166</f>
        <v>0</v>
      </c>
      <c r="U40" s="75">
        <f t="shared" si="0"/>
        <v>0</v>
      </c>
      <c r="V40" s="112"/>
    </row>
    <row r="41" spans="1:22" ht="14.5" thickBot="1" x14ac:dyDescent="0.35">
      <c r="A41" s="99"/>
      <c r="B41" s="101" t="s">
        <v>67</v>
      </c>
      <c r="C41" s="107"/>
      <c r="D41" s="107"/>
      <c r="E41" s="107"/>
      <c r="F41" s="107"/>
      <c r="G41" s="216">
        <v>500</v>
      </c>
      <c r="H41" s="218">
        <v>475</v>
      </c>
      <c r="I41" s="218">
        <v>0</v>
      </c>
      <c r="J41" s="218">
        <v>0</v>
      </c>
      <c r="K41" s="218">
        <v>0</v>
      </c>
      <c r="L41" s="218">
        <v>0</v>
      </c>
      <c r="M41" s="218">
        <v>0</v>
      </c>
      <c r="N41" s="218">
        <v>0</v>
      </c>
      <c r="O41" s="218">
        <v>0</v>
      </c>
      <c r="P41" s="218">
        <v>0</v>
      </c>
      <c r="Q41" s="218">
        <v>0</v>
      </c>
      <c r="R41" s="218">
        <v>0</v>
      </c>
      <c r="S41" s="218">
        <v>0</v>
      </c>
      <c r="T41" s="231">
        <f>receiptsandpayment!AH166</f>
        <v>475</v>
      </c>
      <c r="U41" s="75">
        <f t="shared" si="0"/>
        <v>95</v>
      </c>
      <c r="V41" s="112"/>
    </row>
    <row r="42" spans="1:22" ht="14.5" thickBot="1" x14ac:dyDescent="0.35">
      <c r="A42" s="99"/>
      <c r="B42" s="101" t="s">
        <v>68</v>
      </c>
      <c r="C42" s="105"/>
      <c r="D42" s="105"/>
      <c r="E42" s="105"/>
      <c r="F42" s="105"/>
      <c r="G42" s="105">
        <v>300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18">
        <v>0</v>
      </c>
      <c r="Q42" s="218">
        <v>0</v>
      </c>
      <c r="R42" s="218">
        <v>0</v>
      </c>
      <c r="S42" s="218">
        <v>0</v>
      </c>
      <c r="T42" s="229">
        <f>receiptsandpayment!AI166</f>
        <v>0</v>
      </c>
      <c r="U42" s="75">
        <f t="shared" si="0"/>
        <v>0</v>
      </c>
      <c r="V42" s="112"/>
    </row>
    <row r="43" spans="1:22" ht="14.5" thickBot="1" x14ac:dyDescent="0.35">
      <c r="A43" s="99"/>
      <c r="B43" s="100" t="s">
        <v>69</v>
      </c>
      <c r="C43" s="102"/>
      <c r="D43" s="102"/>
      <c r="E43" s="102"/>
      <c r="F43" s="102"/>
      <c r="G43" s="102">
        <v>600</v>
      </c>
      <c r="H43" s="218">
        <v>0</v>
      </c>
      <c r="I43" s="218">
        <v>0</v>
      </c>
      <c r="J43" s="218">
        <v>0</v>
      </c>
      <c r="K43" s="218">
        <v>0</v>
      </c>
      <c r="L43" s="218">
        <v>0</v>
      </c>
      <c r="M43" s="218">
        <v>0</v>
      </c>
      <c r="N43" s="218">
        <v>0</v>
      </c>
      <c r="O43" s="218">
        <v>0</v>
      </c>
      <c r="P43" s="218">
        <v>0</v>
      </c>
      <c r="Q43" s="218">
        <v>0</v>
      </c>
      <c r="R43" s="218">
        <v>0</v>
      </c>
      <c r="S43" s="218">
        <v>0</v>
      </c>
      <c r="T43" s="227">
        <f>receiptsandpayment!AJ166</f>
        <v>0</v>
      </c>
      <c r="U43" s="75">
        <f t="shared" si="0"/>
        <v>0</v>
      </c>
      <c r="V43" s="112"/>
    </row>
    <row r="44" spans="1:22" ht="14.5" thickBot="1" x14ac:dyDescent="0.35">
      <c r="A44" s="99"/>
      <c r="B44" s="195" t="s">
        <v>70</v>
      </c>
      <c r="C44" s="103"/>
      <c r="D44" s="103"/>
      <c r="E44" s="103"/>
      <c r="F44" s="103"/>
      <c r="G44" s="103">
        <v>416.17</v>
      </c>
      <c r="H44" s="218">
        <v>0</v>
      </c>
      <c r="I44" s="218">
        <v>0</v>
      </c>
      <c r="J44" s="218">
        <v>0</v>
      </c>
      <c r="K44" s="218">
        <v>0</v>
      </c>
      <c r="L44" s="218">
        <v>0</v>
      </c>
      <c r="M44" s="218">
        <v>0</v>
      </c>
      <c r="N44" s="218">
        <v>0</v>
      </c>
      <c r="O44" s="218">
        <v>0</v>
      </c>
      <c r="P44" s="218">
        <v>0</v>
      </c>
      <c r="Q44" s="218">
        <v>0</v>
      </c>
      <c r="R44" s="218">
        <v>0</v>
      </c>
      <c r="S44" s="218">
        <v>0</v>
      </c>
      <c r="T44" s="228">
        <f>receiptsandpayment!AK166</f>
        <v>0</v>
      </c>
      <c r="U44" s="215" t="s">
        <v>105</v>
      </c>
      <c r="V44" s="112"/>
    </row>
    <row r="45" spans="1:22" ht="14.5" thickBot="1" x14ac:dyDescent="0.35">
      <c r="A45" s="99"/>
      <c r="B45" s="101" t="s">
        <v>71</v>
      </c>
      <c r="C45" s="105"/>
      <c r="D45" s="105"/>
      <c r="E45" s="105"/>
      <c r="F45" s="105"/>
      <c r="G45" s="105">
        <v>2500</v>
      </c>
      <c r="H45" s="218">
        <v>4.25</v>
      </c>
      <c r="I45" s="218">
        <v>0</v>
      </c>
      <c r="J45" s="218">
        <v>0</v>
      </c>
      <c r="K45" s="218">
        <v>0</v>
      </c>
      <c r="L45" s="218">
        <v>0</v>
      </c>
      <c r="M45" s="218">
        <v>0</v>
      </c>
      <c r="N45" s="218">
        <v>0</v>
      </c>
      <c r="O45" s="218">
        <v>0</v>
      </c>
      <c r="P45" s="218">
        <v>0</v>
      </c>
      <c r="Q45" s="218">
        <v>0</v>
      </c>
      <c r="R45" s="218">
        <v>0</v>
      </c>
      <c r="S45" s="218">
        <v>0</v>
      </c>
      <c r="T45" s="229">
        <f>receiptsandpayment!AL166</f>
        <v>4.25</v>
      </c>
      <c r="U45" s="75">
        <f t="shared" si="0"/>
        <v>0.16999999999999998</v>
      </c>
      <c r="V45" s="112"/>
    </row>
    <row r="46" spans="1:22" ht="14.5" thickBot="1" x14ac:dyDescent="0.35">
      <c r="A46" s="99"/>
      <c r="B46" s="108" t="s">
        <v>150</v>
      </c>
      <c r="C46" s="102"/>
      <c r="D46" s="105"/>
      <c r="E46" s="105"/>
      <c r="F46" s="105"/>
      <c r="G46" s="105">
        <v>3000</v>
      </c>
      <c r="H46" s="218">
        <v>0</v>
      </c>
      <c r="I46" s="218">
        <v>0</v>
      </c>
      <c r="J46" s="218">
        <v>0</v>
      </c>
      <c r="K46" s="218">
        <v>0</v>
      </c>
      <c r="L46" s="218">
        <v>0</v>
      </c>
      <c r="M46" s="218">
        <v>0</v>
      </c>
      <c r="N46" s="218">
        <v>0</v>
      </c>
      <c r="O46" s="218">
        <v>0</v>
      </c>
      <c r="P46" s="218">
        <v>0</v>
      </c>
      <c r="Q46" s="218">
        <v>0</v>
      </c>
      <c r="R46" s="218">
        <v>0</v>
      </c>
      <c r="S46" s="218">
        <v>0</v>
      </c>
      <c r="T46" s="229">
        <f>receiptsandpayment!AM166</f>
        <v>0</v>
      </c>
      <c r="U46" s="75">
        <f t="shared" si="0"/>
        <v>0</v>
      </c>
      <c r="V46" s="112"/>
    </row>
    <row r="47" spans="1:22" ht="14.5" thickBot="1" x14ac:dyDescent="0.35">
      <c r="A47" s="99"/>
      <c r="B47" s="195" t="s">
        <v>131</v>
      </c>
      <c r="C47" s="103"/>
      <c r="D47" s="105"/>
      <c r="E47" s="105"/>
      <c r="F47" s="105"/>
      <c r="G47" s="105">
        <v>0</v>
      </c>
      <c r="H47" s="218">
        <v>0</v>
      </c>
      <c r="I47" s="218">
        <v>0</v>
      </c>
      <c r="J47" s="218">
        <v>0</v>
      </c>
      <c r="K47" s="218">
        <v>0</v>
      </c>
      <c r="L47" s="218">
        <v>0</v>
      </c>
      <c r="M47" s="218">
        <v>0</v>
      </c>
      <c r="N47" s="218">
        <v>0</v>
      </c>
      <c r="O47" s="218">
        <v>0</v>
      </c>
      <c r="P47" s="218">
        <v>0</v>
      </c>
      <c r="Q47" s="218">
        <v>0</v>
      </c>
      <c r="R47" s="218">
        <v>0</v>
      </c>
      <c r="S47" s="218">
        <v>0</v>
      </c>
      <c r="T47" s="229">
        <f>receiptsandpayment!AN166</f>
        <v>0</v>
      </c>
      <c r="U47" s="75"/>
      <c r="V47" s="112"/>
    </row>
    <row r="48" spans="1:22" ht="14.5" thickBot="1" x14ac:dyDescent="0.35">
      <c r="A48" s="99"/>
      <c r="B48" s="195" t="s">
        <v>151</v>
      </c>
      <c r="C48" s="103"/>
      <c r="D48" s="105"/>
      <c r="E48" s="105"/>
      <c r="F48" s="105"/>
      <c r="G48" s="216">
        <v>700</v>
      </c>
      <c r="H48" s="218">
        <v>0</v>
      </c>
      <c r="I48" s="218">
        <v>0</v>
      </c>
      <c r="J48" s="218">
        <v>0</v>
      </c>
      <c r="K48" s="218">
        <v>0</v>
      </c>
      <c r="L48" s="218">
        <v>0</v>
      </c>
      <c r="M48" s="218">
        <v>0</v>
      </c>
      <c r="N48" s="218">
        <v>0</v>
      </c>
      <c r="O48" s="218">
        <v>0</v>
      </c>
      <c r="P48" s="218">
        <v>0</v>
      </c>
      <c r="Q48" s="218">
        <v>0</v>
      </c>
      <c r="R48" s="218">
        <v>0</v>
      </c>
      <c r="S48" s="218">
        <v>0</v>
      </c>
      <c r="T48" s="229">
        <f>receiptsandpayment!AO166</f>
        <v>0</v>
      </c>
      <c r="U48" s="215" t="s">
        <v>105</v>
      </c>
      <c r="V48" s="112"/>
    </row>
    <row r="49" spans="1:22" ht="14.5" thickBot="1" x14ac:dyDescent="0.35">
      <c r="A49" s="99"/>
      <c r="B49" s="195" t="s">
        <v>152</v>
      </c>
      <c r="C49" s="103"/>
      <c r="D49" s="105"/>
      <c r="E49" s="105"/>
      <c r="F49" s="105"/>
      <c r="G49" s="216">
        <v>3000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29">
        <f>receiptsandpayment!AP166</f>
        <v>0</v>
      </c>
      <c r="U49" s="215"/>
      <c r="V49" s="112"/>
    </row>
    <row r="50" spans="1:22" ht="14.5" thickBot="1" x14ac:dyDescent="0.35">
      <c r="A50" s="99"/>
      <c r="B50" s="101" t="s">
        <v>142</v>
      </c>
      <c r="C50" s="105"/>
      <c r="D50" s="105"/>
      <c r="E50" s="105"/>
      <c r="F50" s="105"/>
      <c r="G50" s="105">
        <v>2000</v>
      </c>
      <c r="H50" s="218">
        <v>0</v>
      </c>
      <c r="I50" s="218">
        <v>0</v>
      </c>
      <c r="J50" s="218">
        <v>0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0</v>
      </c>
      <c r="Q50" s="218">
        <v>0</v>
      </c>
      <c r="R50" s="218">
        <v>0</v>
      </c>
      <c r="S50" s="218">
        <v>0</v>
      </c>
      <c r="T50" s="229">
        <f>receiptsandpayment!AR166</f>
        <v>0</v>
      </c>
      <c r="U50" s="215" t="s">
        <v>105</v>
      </c>
      <c r="V50" s="112"/>
    </row>
    <row r="51" spans="1:22" ht="14" x14ac:dyDescent="0.3">
      <c r="A51" s="99"/>
      <c r="B51" s="273" t="s">
        <v>143</v>
      </c>
      <c r="C51" s="271"/>
      <c r="D51" s="271"/>
      <c r="E51" s="271"/>
      <c r="F51" s="271"/>
      <c r="G51" s="271"/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72">
        <f>receiptsandpayment!AQ166</f>
        <v>0</v>
      </c>
      <c r="U51" s="215"/>
      <c r="V51" s="112"/>
    </row>
    <row r="52" spans="1:22" s="112" customFormat="1" ht="14" x14ac:dyDescent="0.3">
      <c r="A52" s="109"/>
      <c r="B52" s="110" t="s">
        <v>2</v>
      </c>
      <c r="C52" s="111"/>
      <c r="D52" s="111"/>
      <c r="E52" s="111"/>
      <c r="F52" s="111"/>
      <c r="G52" s="111">
        <f t="shared" ref="G52" si="2">SUM(G24:G50)</f>
        <v>29176.17</v>
      </c>
      <c r="H52" s="111">
        <f t="shared" ref="H52:T52" si="3">SUM(H24:H51)</f>
        <v>1828.4899999999998</v>
      </c>
      <c r="I52" s="111">
        <f t="shared" si="3"/>
        <v>0</v>
      </c>
      <c r="J52" s="111">
        <f t="shared" si="3"/>
        <v>0</v>
      </c>
      <c r="K52" s="111">
        <f t="shared" si="3"/>
        <v>0</v>
      </c>
      <c r="L52" s="111">
        <f t="shared" si="3"/>
        <v>0</v>
      </c>
      <c r="M52" s="111">
        <f t="shared" si="3"/>
        <v>0</v>
      </c>
      <c r="N52" s="111">
        <f t="shared" si="3"/>
        <v>0</v>
      </c>
      <c r="O52" s="111">
        <f t="shared" si="3"/>
        <v>0</v>
      </c>
      <c r="P52" s="111">
        <f t="shared" si="3"/>
        <v>0</v>
      </c>
      <c r="Q52" s="111">
        <f t="shared" si="3"/>
        <v>0</v>
      </c>
      <c r="R52" s="111">
        <f t="shared" si="3"/>
        <v>0</v>
      </c>
      <c r="S52" s="111">
        <f t="shared" si="3"/>
        <v>0</v>
      </c>
      <c r="T52" s="232">
        <f t="shared" si="3"/>
        <v>1828.4899999999998</v>
      </c>
      <c r="U52" s="75">
        <f t="shared" si="0"/>
        <v>6.267066582077085</v>
      </c>
    </row>
    <row r="53" spans="1:22" x14ac:dyDescent="0.25">
      <c r="A53" s="75"/>
      <c r="B53" s="78"/>
      <c r="C53" s="88" t="e">
        <f>C52-#REF!-#REF!-#REF!</f>
        <v>#REF!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274">
        <f>SUM(T52-T51)</f>
        <v>1828.4899999999998</v>
      </c>
      <c r="U53" s="75"/>
    </row>
    <row r="54" spans="1:22" s="112" customFormat="1" ht="14" x14ac:dyDescent="0.3">
      <c r="A54" s="109"/>
      <c r="B54" s="109"/>
      <c r="C54" s="113"/>
      <c r="D54" s="113"/>
      <c r="E54" s="113"/>
      <c r="F54" s="113"/>
      <c r="G54" s="113"/>
      <c r="H54" s="113"/>
      <c r="I54" s="113"/>
      <c r="J54" s="113"/>
      <c r="K54" s="113">
        <f>SUM(H52:K52)</f>
        <v>1828.4899999999998</v>
      </c>
      <c r="L54" s="113"/>
      <c r="M54" s="113"/>
      <c r="N54" s="113"/>
      <c r="O54" s="113"/>
      <c r="P54" s="113"/>
      <c r="Q54" s="113"/>
      <c r="R54" s="113"/>
      <c r="S54" s="113"/>
      <c r="T54" s="233"/>
      <c r="U54" s="109"/>
    </row>
    <row r="55" spans="1:22" s="94" customFormat="1" ht="14" x14ac:dyDescent="0.3">
      <c r="A55" s="91"/>
      <c r="B55" s="114" t="s">
        <v>20</v>
      </c>
      <c r="C55" s="115">
        <f>C21-C52</f>
        <v>0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234">
        <f>T21-T52</f>
        <v>6687.99</v>
      </c>
      <c r="U55" s="91"/>
    </row>
    <row r="56" spans="1:22" s="112" customFormat="1" ht="14" x14ac:dyDescent="0.3">
      <c r="A56" s="109"/>
      <c r="B56" s="109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233"/>
      <c r="U56" s="109"/>
    </row>
    <row r="57" spans="1:22" s="112" customFormat="1" ht="14" x14ac:dyDescent="0.3">
      <c r="A57" s="109"/>
      <c r="B57" s="116" t="s">
        <v>22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235">
        <f>T9+T55</f>
        <v>59667.529999999992</v>
      </c>
      <c r="U57" s="109"/>
    </row>
    <row r="58" spans="1:22" s="112" customFormat="1" ht="15.5" x14ac:dyDescent="0.35">
      <c r="A58" s="109"/>
      <c r="B58" s="118" t="s">
        <v>23</v>
      </c>
      <c r="C58" s="113"/>
      <c r="D58" s="113"/>
      <c r="E58" s="113"/>
      <c r="F58" s="113"/>
      <c r="G58" s="113"/>
      <c r="H58" s="113">
        <v>0</v>
      </c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233">
        <v>0</v>
      </c>
      <c r="U58" s="109"/>
    </row>
    <row r="59" spans="1:22" ht="15.5" x14ac:dyDescent="0.35">
      <c r="A59" s="75"/>
      <c r="B59" s="119" t="s">
        <v>21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236">
        <f>SUM(T57:T58)</f>
        <v>59667.529999999992</v>
      </c>
      <c r="U59" s="75"/>
    </row>
    <row r="60" spans="1:22" x14ac:dyDescent="0.25">
      <c r="U60" s="75"/>
    </row>
    <row r="61" spans="1:22" ht="13" x14ac:dyDescent="0.3">
      <c r="B61" s="121" t="s">
        <v>34</v>
      </c>
      <c r="E61" s="191"/>
      <c r="G61" s="191"/>
      <c r="H61" s="219" t="s">
        <v>141</v>
      </c>
      <c r="I61" s="219" t="s">
        <v>141</v>
      </c>
      <c r="J61" s="219" t="s">
        <v>141</v>
      </c>
      <c r="K61" s="219" t="s">
        <v>141</v>
      </c>
      <c r="L61" s="219" t="s">
        <v>141</v>
      </c>
      <c r="M61" s="219" t="s">
        <v>141</v>
      </c>
      <c r="N61" s="219" t="s">
        <v>141</v>
      </c>
      <c r="O61" s="219" t="s">
        <v>141</v>
      </c>
      <c r="P61" s="219" t="s">
        <v>141</v>
      </c>
      <c r="Q61" s="219" t="s">
        <v>141</v>
      </c>
      <c r="R61" s="219" t="s">
        <v>141</v>
      </c>
      <c r="S61" s="219" t="s">
        <v>141</v>
      </c>
      <c r="T61" s="219" t="s">
        <v>141</v>
      </c>
      <c r="U61" s="75"/>
    </row>
    <row r="62" spans="1:22" ht="14" x14ac:dyDescent="0.3">
      <c r="B62" s="124" t="s">
        <v>83</v>
      </c>
      <c r="C62" s="112"/>
      <c r="E62" s="104"/>
      <c r="G62" s="104"/>
      <c r="H62" s="104">
        <v>52979.539999999994</v>
      </c>
      <c r="I62" s="104">
        <v>52979.539999999994</v>
      </c>
      <c r="J62" s="104">
        <v>52979.539999999994</v>
      </c>
      <c r="K62" s="104">
        <v>52979.539999999994</v>
      </c>
      <c r="L62" s="104">
        <v>52979.539999999994</v>
      </c>
      <c r="M62" s="104">
        <v>52979.539999999994</v>
      </c>
      <c r="N62" s="104">
        <v>52979.539999999994</v>
      </c>
      <c r="O62" s="104">
        <v>52979.539999999994</v>
      </c>
      <c r="P62" s="104">
        <v>52979.539999999994</v>
      </c>
      <c r="Q62" s="104">
        <v>52979.539999999994</v>
      </c>
      <c r="R62" s="104">
        <v>52979.539999999994</v>
      </c>
      <c r="S62" s="104">
        <v>52979.539999999994</v>
      </c>
      <c r="T62" s="104">
        <v>52979.539999999994</v>
      </c>
      <c r="U62" s="75"/>
    </row>
    <row r="63" spans="1:22" ht="14" x14ac:dyDescent="0.3">
      <c r="B63" s="104" t="s">
        <v>35</v>
      </c>
      <c r="C63" s="112"/>
      <c r="E63" s="104"/>
      <c r="G63" s="104"/>
      <c r="H63" s="104">
        <f>T21</f>
        <v>8516.48</v>
      </c>
      <c r="I63" s="104">
        <v>0</v>
      </c>
      <c r="J63" s="104">
        <v>0</v>
      </c>
      <c r="K63" s="104">
        <v>0</v>
      </c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f>T21</f>
        <v>8516.48</v>
      </c>
      <c r="U63" s="75"/>
    </row>
    <row r="64" spans="1:22" ht="14" x14ac:dyDescent="0.3">
      <c r="B64" s="104" t="s">
        <v>36</v>
      </c>
      <c r="C64" s="112"/>
      <c r="E64" s="104"/>
      <c r="G64" s="104"/>
      <c r="H64" s="104">
        <f>T52</f>
        <v>1828.4899999999998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f>T52</f>
        <v>1828.4899999999998</v>
      </c>
      <c r="U64" s="75"/>
    </row>
    <row r="65" spans="2:21" ht="14" x14ac:dyDescent="0.3">
      <c r="B65" s="124" t="s">
        <v>140</v>
      </c>
      <c r="C65" s="112"/>
      <c r="E65" s="104"/>
      <c r="G65" s="104"/>
      <c r="H65" s="104">
        <v>332.18</v>
      </c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>
        <v>332.18</v>
      </c>
      <c r="U65" s="75"/>
    </row>
    <row r="66" spans="2:21" ht="14.5" thickBot="1" x14ac:dyDescent="0.35">
      <c r="B66" s="86" t="s">
        <v>37</v>
      </c>
      <c r="C66" s="112"/>
      <c r="E66" s="122"/>
      <c r="G66" s="122"/>
      <c r="H66" s="122">
        <f>SUM(H62+H63)-H64-H65</f>
        <v>59335.349999999991</v>
      </c>
      <c r="I66" s="122">
        <f t="shared" ref="I66:T66" si="4">SUM(I62+I63)-I64-I65</f>
        <v>52979.539999999994</v>
      </c>
      <c r="J66" s="122">
        <f t="shared" si="4"/>
        <v>52979.539999999994</v>
      </c>
      <c r="K66" s="122">
        <f t="shared" si="4"/>
        <v>52979.539999999994</v>
      </c>
      <c r="L66" s="122">
        <f t="shared" si="4"/>
        <v>52979.539999999994</v>
      </c>
      <c r="M66" s="122">
        <f t="shared" si="4"/>
        <v>52979.539999999994</v>
      </c>
      <c r="N66" s="122">
        <f t="shared" si="4"/>
        <v>52979.539999999994</v>
      </c>
      <c r="O66" s="122">
        <f t="shared" si="4"/>
        <v>52979.539999999994</v>
      </c>
      <c r="P66" s="122">
        <f t="shared" si="4"/>
        <v>52979.539999999994</v>
      </c>
      <c r="Q66" s="122">
        <f t="shared" si="4"/>
        <v>52979.539999999994</v>
      </c>
      <c r="R66" s="122">
        <f t="shared" si="4"/>
        <v>52979.539999999994</v>
      </c>
      <c r="S66" s="122">
        <f t="shared" si="4"/>
        <v>52979.539999999994</v>
      </c>
      <c r="T66" s="122">
        <f t="shared" si="4"/>
        <v>59335.349999999991</v>
      </c>
      <c r="U66" s="75"/>
    </row>
    <row r="67" spans="2:21" ht="14.5" thickTop="1" x14ac:dyDescent="0.3">
      <c r="C67" s="112"/>
      <c r="U67" s="75"/>
    </row>
    <row r="68" spans="2:21" ht="14" x14ac:dyDescent="0.3">
      <c r="B68" s="121" t="s">
        <v>38</v>
      </c>
      <c r="C68" s="112"/>
      <c r="U68" s="75"/>
    </row>
    <row r="69" spans="2:21" ht="14" x14ac:dyDescent="0.3">
      <c r="B69" s="124" t="s">
        <v>81</v>
      </c>
      <c r="C69" s="112"/>
      <c r="D69" s="124"/>
      <c r="E69" s="124"/>
      <c r="F69" s="124"/>
      <c r="G69" s="196"/>
      <c r="H69" s="136">
        <v>44441.98</v>
      </c>
      <c r="I69" s="276"/>
      <c r="J69" s="276"/>
      <c r="K69" s="275"/>
      <c r="L69" s="275"/>
      <c r="M69" s="275"/>
      <c r="N69" s="275"/>
      <c r="O69" s="275"/>
      <c r="P69" s="275"/>
      <c r="Q69" s="275"/>
      <c r="R69" s="275"/>
      <c r="S69" s="275"/>
      <c r="T69" s="136">
        <v>44441.98</v>
      </c>
      <c r="U69" s="75"/>
    </row>
    <row r="70" spans="2:21" ht="14" x14ac:dyDescent="0.3">
      <c r="B70" s="124" t="s">
        <v>82</v>
      </c>
      <c r="C70" s="112"/>
      <c r="D70" s="124"/>
      <c r="E70" s="124"/>
      <c r="F70" s="124"/>
      <c r="G70" s="197"/>
      <c r="H70" s="138">
        <v>15225.55</v>
      </c>
      <c r="I70" s="276"/>
      <c r="J70" s="276"/>
      <c r="K70" s="276"/>
      <c r="L70" s="276"/>
      <c r="M70" s="276"/>
      <c r="N70" s="275"/>
      <c r="O70" s="275"/>
      <c r="P70" s="275"/>
      <c r="Q70" s="275"/>
      <c r="R70" s="275"/>
      <c r="S70" s="275"/>
      <c r="T70" s="138">
        <v>15225.55</v>
      </c>
      <c r="U70" s="75"/>
    </row>
    <row r="71" spans="2:21" ht="13" x14ac:dyDescent="0.3">
      <c r="B71" s="86" t="s">
        <v>39</v>
      </c>
      <c r="E71" s="104"/>
      <c r="G71" s="104"/>
      <c r="H71" s="104">
        <f>SUM(H69:H70)</f>
        <v>59667.53</v>
      </c>
      <c r="I71" s="104">
        <f>SUM(I69:I70)</f>
        <v>0</v>
      </c>
      <c r="J71" s="104">
        <f>SUM(J69:J70)</f>
        <v>0</v>
      </c>
      <c r="K71" s="104">
        <f t="shared" ref="K71:T71" si="5">SUM(K69:K70)</f>
        <v>0</v>
      </c>
      <c r="L71" s="104">
        <f t="shared" si="5"/>
        <v>0</v>
      </c>
      <c r="M71" s="104">
        <f t="shared" si="5"/>
        <v>0</v>
      </c>
      <c r="N71" s="104">
        <f t="shared" si="5"/>
        <v>0</v>
      </c>
      <c r="O71" s="104">
        <f t="shared" si="5"/>
        <v>0</v>
      </c>
      <c r="P71" s="104">
        <f t="shared" si="5"/>
        <v>0</v>
      </c>
      <c r="Q71" s="104">
        <f t="shared" si="5"/>
        <v>0</v>
      </c>
      <c r="R71" s="104">
        <f t="shared" si="5"/>
        <v>0</v>
      </c>
      <c r="S71" s="104">
        <f t="shared" si="5"/>
        <v>0</v>
      </c>
      <c r="T71" s="104">
        <f t="shared" si="5"/>
        <v>59667.53</v>
      </c>
      <c r="U71" s="75"/>
    </row>
    <row r="72" spans="2:21" x14ac:dyDescent="0.25">
      <c r="B72" s="104" t="s">
        <v>40</v>
      </c>
      <c r="E72" s="104"/>
      <c r="G72" s="104"/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75"/>
    </row>
    <row r="73" spans="2:21" x14ac:dyDescent="0.25">
      <c r="B73" s="124" t="s">
        <v>139</v>
      </c>
      <c r="H73" s="76">
        <v>332.18</v>
      </c>
      <c r="I73" s="76">
        <v>332.18</v>
      </c>
      <c r="J73" s="76">
        <v>332.18</v>
      </c>
      <c r="K73" s="76">
        <v>332.18</v>
      </c>
      <c r="L73" s="76">
        <v>332.18</v>
      </c>
      <c r="M73" s="76">
        <v>332.18</v>
      </c>
      <c r="N73" s="76">
        <v>332.18</v>
      </c>
      <c r="O73" s="76">
        <v>332.18</v>
      </c>
      <c r="P73" s="76">
        <v>332.18</v>
      </c>
      <c r="Q73" s="76">
        <v>332.18</v>
      </c>
      <c r="R73" s="76">
        <v>332.18</v>
      </c>
      <c r="S73" s="76">
        <v>332.18</v>
      </c>
      <c r="T73" s="76">
        <v>332.18</v>
      </c>
    </row>
    <row r="74" spans="2:21" ht="13.5" thickBot="1" x14ac:dyDescent="0.35">
      <c r="B74" s="16" t="s">
        <v>153</v>
      </c>
      <c r="D74" s="123"/>
      <c r="E74" s="122"/>
      <c r="F74" s="123"/>
      <c r="G74" s="122"/>
      <c r="H74" s="122">
        <f>SUM(H69:H70)-H72-H73</f>
        <v>59335.35</v>
      </c>
      <c r="I74" s="122">
        <f t="shared" ref="I74:T74" si="6">SUM(I69:I70)-I72-I73</f>
        <v>-332.18</v>
      </c>
      <c r="J74" s="122">
        <f t="shared" si="6"/>
        <v>-332.18</v>
      </c>
      <c r="K74" s="122">
        <f t="shared" si="6"/>
        <v>-332.18</v>
      </c>
      <c r="L74" s="122">
        <f t="shared" si="6"/>
        <v>-332.18</v>
      </c>
      <c r="M74" s="122">
        <f t="shared" si="6"/>
        <v>-332.18</v>
      </c>
      <c r="N74" s="122">
        <f t="shared" si="6"/>
        <v>-332.18</v>
      </c>
      <c r="O74" s="122">
        <f t="shared" si="6"/>
        <v>-332.18</v>
      </c>
      <c r="P74" s="122">
        <f t="shared" si="6"/>
        <v>-332.18</v>
      </c>
      <c r="Q74" s="122">
        <f t="shared" si="6"/>
        <v>-332.18</v>
      </c>
      <c r="R74" s="122">
        <f t="shared" si="6"/>
        <v>-332.18</v>
      </c>
      <c r="S74" s="122">
        <f t="shared" si="6"/>
        <v>-332.18</v>
      </c>
      <c r="T74" s="122">
        <f t="shared" si="6"/>
        <v>59335.35</v>
      </c>
      <c r="U74" s="75"/>
    </row>
    <row r="75" spans="2:2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5" t="s">
        <v>106</v>
      </c>
      <c r="B1" s="287" t="s">
        <v>88</v>
      </c>
      <c r="C1" s="287" t="s">
        <v>126</v>
      </c>
      <c r="D1" s="288" t="s">
        <v>107</v>
      </c>
      <c r="E1" s="290" t="s">
        <v>108</v>
      </c>
    </row>
    <row r="2" spans="1:12" ht="13" thickBot="1" x14ac:dyDescent="0.3">
      <c r="A2" s="286"/>
      <c r="B2" s="280"/>
      <c r="C2" s="280"/>
      <c r="D2" s="289"/>
      <c r="E2" s="280"/>
    </row>
    <row r="3" spans="1:12" x14ac:dyDescent="0.25">
      <c r="A3" s="277" t="s">
        <v>109</v>
      </c>
      <c r="B3" s="279">
        <v>13931</v>
      </c>
      <c r="C3" s="279">
        <v>14976</v>
      </c>
      <c r="D3" s="281">
        <f>C3-B3</f>
        <v>1045</v>
      </c>
      <c r="E3" s="283" t="s">
        <v>112</v>
      </c>
    </row>
    <row r="4" spans="1:12" ht="13" thickBot="1" x14ac:dyDescent="0.3">
      <c r="A4" s="278"/>
      <c r="B4" s="280"/>
      <c r="C4" s="280"/>
      <c r="D4" s="282"/>
      <c r="E4" s="284"/>
    </row>
    <row r="5" spans="1:12" x14ac:dyDescent="0.25">
      <c r="A5" s="277" t="s">
        <v>110</v>
      </c>
      <c r="B5" s="279">
        <v>1614</v>
      </c>
      <c r="C5" s="279">
        <v>92170</v>
      </c>
      <c r="D5" s="281">
        <f t="shared" ref="D5" si="0">C5-B5</f>
        <v>90556</v>
      </c>
      <c r="E5" s="283" t="s">
        <v>133</v>
      </c>
    </row>
    <row r="6" spans="1:12" ht="15" thickBot="1" x14ac:dyDescent="0.4">
      <c r="A6" s="291"/>
      <c r="B6" s="280"/>
      <c r="C6" s="280"/>
      <c r="D6" s="282"/>
      <c r="E6" s="280"/>
      <c r="J6" s="240"/>
      <c r="L6" s="240"/>
    </row>
    <row r="7" spans="1:12" x14ac:dyDescent="0.25">
      <c r="A7" s="278" t="s">
        <v>111</v>
      </c>
      <c r="B7" s="279">
        <v>3138</v>
      </c>
      <c r="C7" s="279">
        <v>3410</v>
      </c>
      <c r="D7" s="281">
        <f t="shared" ref="D7" si="1">C7-B7</f>
        <v>272</v>
      </c>
      <c r="E7" s="283" t="s">
        <v>112</v>
      </c>
    </row>
    <row r="8" spans="1:12" ht="13" thickBot="1" x14ac:dyDescent="0.3">
      <c r="A8" s="278"/>
      <c r="B8" s="280"/>
      <c r="C8" s="280"/>
      <c r="D8" s="282"/>
      <c r="E8" s="284"/>
    </row>
    <row r="9" spans="1:12" x14ac:dyDescent="0.25">
      <c r="A9" s="277" t="s">
        <v>113</v>
      </c>
      <c r="B9" s="279">
        <v>0</v>
      </c>
      <c r="C9" s="279">
        <v>0</v>
      </c>
      <c r="D9" s="281">
        <f t="shared" ref="D9" si="2">C9-B9</f>
        <v>0</v>
      </c>
      <c r="E9" s="283" t="s">
        <v>112</v>
      </c>
    </row>
    <row r="10" spans="1:12" ht="13" thickBot="1" x14ac:dyDescent="0.3">
      <c r="A10" s="291"/>
      <c r="B10" s="280"/>
      <c r="C10" s="280"/>
      <c r="D10" s="282"/>
      <c r="E10" s="284"/>
    </row>
    <row r="11" spans="1:12" ht="12.5" customHeight="1" x14ac:dyDescent="0.25">
      <c r="A11" s="278" t="s">
        <v>114</v>
      </c>
      <c r="B11" s="279">
        <v>11905</v>
      </c>
      <c r="C11" s="279">
        <v>118380</v>
      </c>
      <c r="D11" s="281">
        <f t="shared" ref="D11" si="3">C11-B11</f>
        <v>106475</v>
      </c>
      <c r="E11" s="283" t="s">
        <v>134</v>
      </c>
    </row>
    <row r="12" spans="1:12" ht="40.5" customHeight="1" thickBot="1" x14ac:dyDescent="0.3">
      <c r="A12" s="278"/>
      <c r="B12" s="280"/>
      <c r="C12" s="280"/>
      <c r="D12" s="282"/>
      <c r="E12" s="284"/>
    </row>
    <row r="13" spans="1:12" ht="12.5" customHeight="1" x14ac:dyDescent="0.25">
      <c r="A13" s="277" t="s">
        <v>115</v>
      </c>
      <c r="B13" s="279">
        <v>42312</v>
      </c>
      <c r="C13" s="279">
        <v>27731</v>
      </c>
      <c r="D13" s="281">
        <f t="shared" ref="D13" si="4">C13-B13</f>
        <v>-14581</v>
      </c>
      <c r="E13" s="283" t="s">
        <v>135</v>
      </c>
    </row>
    <row r="14" spans="1:12" ht="13" thickBot="1" x14ac:dyDescent="0.3">
      <c r="A14" s="291"/>
      <c r="B14" s="280"/>
      <c r="C14" s="280"/>
      <c r="D14" s="282"/>
      <c r="E14" s="284"/>
    </row>
    <row r="15" spans="1:12" x14ac:dyDescent="0.25">
      <c r="A15" s="278" t="s">
        <v>116</v>
      </c>
      <c r="B15" s="279">
        <v>138267</v>
      </c>
      <c r="C15" s="279">
        <v>138267</v>
      </c>
      <c r="D15" s="281">
        <f t="shared" ref="D15" si="5">C15-B15</f>
        <v>0</v>
      </c>
      <c r="E15" s="283" t="s">
        <v>112</v>
      </c>
    </row>
    <row r="16" spans="1:12" ht="13" thickBot="1" x14ac:dyDescent="0.3">
      <c r="A16" s="278"/>
      <c r="B16" s="280"/>
      <c r="C16" s="280"/>
      <c r="D16" s="282"/>
      <c r="E16" s="280"/>
    </row>
    <row r="17" spans="1:10" x14ac:dyDescent="0.25">
      <c r="A17" s="277" t="s">
        <v>117</v>
      </c>
      <c r="B17" s="279">
        <v>0</v>
      </c>
      <c r="C17" s="279">
        <v>0</v>
      </c>
      <c r="D17" s="292">
        <f t="shared" ref="D17" si="6">C17-B17</f>
        <v>0</v>
      </c>
      <c r="E17" s="283" t="s">
        <v>112</v>
      </c>
    </row>
    <row r="18" spans="1:10" ht="16.5" customHeight="1" thickBot="1" x14ac:dyDescent="0.3">
      <c r="A18" s="291"/>
      <c r="B18" s="280"/>
      <c r="C18" s="280"/>
      <c r="D18" s="293"/>
      <c r="E18" s="284"/>
    </row>
    <row r="23" spans="1:10" ht="15" thickBot="1" x14ac:dyDescent="0.4">
      <c r="J23" s="241">
        <f>SUM(J7:J22)</f>
        <v>0</v>
      </c>
    </row>
    <row r="24" spans="1:10" ht="13" thickTop="1" x14ac:dyDescent="0.25"/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0" t="s">
        <v>86</v>
      </c>
      <c r="E1" s="242"/>
      <c r="G1" s="242"/>
    </row>
    <row r="2" spans="1:14" ht="14.5" x14ac:dyDescent="0.35">
      <c r="A2" s="240" t="s">
        <v>138</v>
      </c>
      <c r="E2" s="242"/>
      <c r="G2" s="242"/>
    </row>
    <row r="3" spans="1:14" x14ac:dyDescent="0.25">
      <c r="E3" s="242"/>
      <c r="G3" s="242"/>
    </row>
    <row r="4" spans="1:14" ht="14.5" x14ac:dyDescent="0.35">
      <c r="A4" s="240" t="s">
        <v>137</v>
      </c>
      <c r="E4" s="242"/>
      <c r="F4" s="240"/>
      <c r="G4" s="240" t="s">
        <v>118</v>
      </c>
      <c r="I4" s="240"/>
    </row>
    <row r="5" spans="1:14" ht="14.5" x14ac:dyDescent="0.35">
      <c r="A5" t="s">
        <v>119</v>
      </c>
      <c r="E5" s="137">
        <f>Budget!T69</f>
        <v>44441.98</v>
      </c>
      <c r="F5" s="243"/>
      <c r="G5" s="124"/>
      <c r="I5" s="124"/>
    </row>
    <row r="6" spans="1:14" x14ac:dyDescent="0.25">
      <c r="A6" t="s">
        <v>120</v>
      </c>
      <c r="E6" s="139">
        <f>Budget!T70</f>
        <v>15225.55</v>
      </c>
      <c r="F6" s="242"/>
      <c r="G6" s="242"/>
    </row>
    <row r="7" spans="1:14" ht="15" thickBot="1" x14ac:dyDescent="0.4">
      <c r="A7" s="237" t="s">
        <v>124</v>
      </c>
      <c r="E7" s="244">
        <f>SUM(E5:E6)</f>
        <v>59667.53</v>
      </c>
      <c r="F7" s="245">
        <f>SUM(E5:E6)-G5</f>
        <v>59667.53</v>
      </c>
      <c r="G7" s="242"/>
    </row>
    <row r="8" spans="1:14" ht="13" thickTop="1" x14ac:dyDescent="0.25">
      <c r="E8" s="242"/>
      <c r="G8" s="242"/>
    </row>
    <row r="9" spans="1:14" x14ac:dyDescent="0.25">
      <c r="E9" s="242"/>
      <c r="G9" s="242"/>
    </row>
    <row r="10" spans="1:14" ht="14.5" x14ac:dyDescent="0.35">
      <c r="A10" s="240" t="s">
        <v>121</v>
      </c>
      <c r="E10" s="242"/>
      <c r="G10" s="242"/>
    </row>
    <row r="11" spans="1:14" x14ac:dyDescent="0.25">
      <c r="A11" s="237" t="s">
        <v>136</v>
      </c>
      <c r="E11" s="242"/>
      <c r="G11" s="104">
        <v>42375.560000000005</v>
      </c>
    </row>
    <row r="12" spans="1:14" x14ac:dyDescent="0.25">
      <c r="A12" t="s">
        <v>122</v>
      </c>
      <c r="E12" s="242"/>
      <c r="G12" s="242">
        <f>Budget!T63</f>
        <v>8516.48</v>
      </c>
    </row>
    <row r="13" spans="1:14" x14ac:dyDescent="0.25">
      <c r="A13" t="s">
        <v>123</v>
      </c>
      <c r="E13" s="242"/>
      <c r="G13" s="246">
        <f>Budget!T64</f>
        <v>1828.4899999999998</v>
      </c>
    </row>
    <row r="14" spans="1:14" ht="13" thickBot="1" x14ac:dyDescent="0.3">
      <c r="A14" s="237" t="s">
        <v>125</v>
      </c>
      <c r="E14" s="242"/>
      <c r="G14" s="244">
        <f>SUM(G11:G12)-G13</f>
        <v>49063.55000000001</v>
      </c>
      <c r="N14" s="124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2021-02-21T21:25:35Z</cp:lastPrinted>
  <dcterms:created xsi:type="dcterms:W3CDTF">2006-05-23T16:49:17Z</dcterms:created>
  <dcterms:modified xsi:type="dcterms:W3CDTF">2026-05-01T13:32:40Z</dcterms:modified>
</cp:coreProperties>
</file>