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"/>
    </mc:Choice>
  </mc:AlternateContent>
  <xr:revisionPtr revIDLastSave="0" documentId="13_ncr:1_{2BD473A0-10A1-43E9-A749-EC545113F8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receiptsandpayment!$A$2:$AM$140</definedName>
    <definedName name="_xlnm.Print_Area" localSheetId="2">Budget!$B$1:$F$74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D18" i="6" l="1"/>
  <c r="D17" i="6"/>
  <c r="AO19" i="7"/>
  <c r="AN19" i="7"/>
  <c r="E6" i="15" l="1"/>
  <c r="E5" i="15"/>
  <c r="S73" i="9"/>
  <c r="O18" i="6"/>
  <c r="O17" i="6"/>
  <c r="N18" i="6"/>
  <c r="N17" i="6"/>
  <c r="AC153" i="7"/>
  <c r="R73" i="9"/>
  <c r="Q73" i="9"/>
  <c r="H153" i="7"/>
  <c r="I153" i="7"/>
  <c r="J153" i="7"/>
  <c r="K153" i="7"/>
  <c r="L153" i="7"/>
  <c r="M153" i="7"/>
  <c r="N153" i="7"/>
  <c r="O153" i="7"/>
  <c r="P153" i="7"/>
  <c r="Q153" i="7"/>
  <c r="T30" i="9" s="1"/>
  <c r="R153" i="7"/>
  <c r="S153" i="7"/>
  <c r="T153" i="7"/>
  <c r="U153" i="7"/>
  <c r="V153" i="7"/>
  <c r="W153" i="7"/>
  <c r="X153" i="7"/>
  <c r="Y153" i="7"/>
  <c r="Z153" i="7"/>
  <c r="AA153" i="7"/>
  <c r="AB153" i="7"/>
  <c r="AD153" i="7"/>
  <c r="AF153" i="7"/>
  <c r="AG153" i="7"/>
  <c r="AH153" i="7"/>
  <c r="AI153" i="7"/>
  <c r="AJ153" i="7"/>
  <c r="AK153" i="7"/>
  <c r="AL153" i="7"/>
  <c r="AM153" i="7"/>
  <c r="G153" i="7"/>
  <c r="M18" i="6"/>
  <c r="M17" i="6"/>
  <c r="P73" i="9"/>
  <c r="AE153" i="7" l="1"/>
  <c r="L18" i="6"/>
  <c r="L17" i="6"/>
  <c r="U21" i="9" l="1"/>
  <c r="O73" i="9"/>
  <c r="K18" i="6"/>
  <c r="K17" i="6"/>
  <c r="N73" i="9"/>
  <c r="J18" i="6"/>
  <c r="J17" i="6"/>
  <c r="M66" i="9"/>
  <c r="M73" i="9"/>
  <c r="I18" i="6"/>
  <c r="I17" i="6"/>
  <c r="L73" i="9"/>
  <c r="H18" i="6"/>
  <c r="H17" i="6"/>
  <c r="T71" i="9"/>
  <c r="K73" i="9"/>
  <c r="K71" i="9"/>
  <c r="L71" i="9"/>
  <c r="M71" i="9"/>
  <c r="N71" i="9"/>
  <c r="O71" i="9"/>
  <c r="P71" i="9"/>
  <c r="Q71" i="9"/>
  <c r="R71" i="9"/>
  <c r="S71" i="9"/>
  <c r="G18" i="6" l="1"/>
  <c r="G17" i="6"/>
  <c r="T51" i="9" l="1"/>
  <c r="J73" i="9"/>
  <c r="J71" i="9"/>
  <c r="F18" i="6"/>
  <c r="F17" i="6"/>
  <c r="I73" i="9"/>
  <c r="N66" i="9"/>
  <c r="O66" i="9"/>
  <c r="P66" i="9"/>
  <c r="Q66" i="9"/>
  <c r="R66" i="9"/>
  <c r="S66" i="9"/>
  <c r="I66" i="9"/>
  <c r="I71" i="9"/>
  <c r="E18" i="6"/>
  <c r="E17" i="6"/>
  <c r="T43" i="9" l="1"/>
  <c r="T46" i="9"/>
  <c r="T48" i="9"/>
  <c r="H24" i="9"/>
  <c r="T73" i="9"/>
  <c r="H66" i="9"/>
  <c r="H73" i="9"/>
  <c r="H71" i="9"/>
  <c r="AO153" i="7"/>
  <c r="AN153" i="7"/>
  <c r="F7" i="15" l="1"/>
  <c r="E7" i="15"/>
  <c r="J23" i="11"/>
  <c r="D17" i="11"/>
  <c r="D15" i="11"/>
  <c r="D13" i="11"/>
  <c r="D11" i="11"/>
  <c r="D9" i="11"/>
  <c r="D7" i="11"/>
  <c r="D5" i="11"/>
  <c r="D3" i="11"/>
  <c r="S53" i="9" l="1"/>
  <c r="S25" i="9"/>
  <c r="R53" i="9"/>
  <c r="R25" i="9"/>
  <c r="Q25" i="9"/>
  <c r="Q53" i="9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K25" i="9"/>
  <c r="J24" i="9"/>
  <c r="J25" i="9" s="1"/>
  <c r="G25" i="9"/>
  <c r="I24" i="9"/>
  <c r="I20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T42" i="9"/>
  <c r="U42" i="9" s="1"/>
  <c r="T9" i="9"/>
  <c r="E6" i="7"/>
  <c r="U31" i="9" l="1"/>
  <c r="U28" i="9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U30" i="9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4" i="9"/>
  <c r="C56" i="9"/>
  <c r="V29" i="9" l="1"/>
  <c r="T53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A156" i="7"/>
  <c r="O19" i="6"/>
  <c r="F19" i="6"/>
  <c r="E19" i="6"/>
  <c r="Q156" i="7"/>
  <c r="D23" i="6" l="1"/>
  <c r="E23" i="6"/>
  <c r="M23" i="6"/>
  <c r="L23" i="6"/>
  <c r="K23" i="6"/>
  <c r="J23" i="6"/>
  <c r="I23" i="6"/>
  <c r="H23" i="6"/>
  <c r="G23" i="6"/>
  <c r="F23" i="6"/>
  <c r="O23" i="6"/>
  <c r="N23" i="6"/>
  <c r="J66" i="9" l="1"/>
  <c r="T65" i="9"/>
  <c r="G13" i="15" s="1"/>
  <c r="U53" i="9"/>
  <c r="U12" i="9" l="1"/>
  <c r="H156" i="7"/>
  <c r="T25" i="9" l="1"/>
  <c r="K66" i="9" s="1"/>
  <c r="T64" i="9" l="1"/>
  <c r="T56" i="9"/>
  <c r="T58" i="9" s="1"/>
  <c r="T60" i="9" s="1"/>
  <c r="U25" i="9"/>
  <c r="L66" i="9"/>
  <c r="T66" i="9" l="1"/>
  <c r="G12" i="15"/>
  <c r="G14" i="15" s="1"/>
</calcChain>
</file>

<file path=xl/sharedStrings.xml><?xml version="1.0" encoding="utf-8"?>
<sst xmlns="http://schemas.openxmlformats.org/spreadsheetml/2006/main" count="198" uniqueCount="159">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</sst>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7" fillId="14" borderId="19" xfId="0" quotePrefix="1" applyFont="1" applyFill="1" applyBorder="1" applyAlignment="1">
      <alignment horizontal="center"/>
    </xf>
    <xf numFmtId="0" fontId="7" fillId="15" borderId="19" xfId="0" quotePrefix="1" applyFont="1" applyFill="1" applyBorder="1" applyAlignment="1">
      <alignment horizontal="center"/>
    </xf>
    <xf numFmtId="0" fontId="7" fillId="0" borderId="19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621"/>
  <sheetViews>
    <sheetView tabSelected="1" zoomScale="80" zoomScaleNormal="80" workbookViewId="0">
      <pane xSplit="6" ySplit="8" topLeftCell="I16" activePane="bottomRight" state="frozen"/>
      <selection pane="topRight" activeCell="G1" sqref="G1"/>
      <selection pane="bottomLeft" activeCell="A9" sqref="A9"/>
      <selection pane="bottomRight" activeCell="B7" sqref="B7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0" width="9.26953125" style="31" customWidth="1"/>
    <col min="31" max="31" width="10.54296875" style="31" customWidth="1"/>
    <col min="32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27730.83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136</v>
      </c>
      <c r="E4" s="142">
        <v>0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0</v>
      </c>
      <c r="F5" s="212"/>
      <c r="G5" s="212"/>
      <c r="H5" s="212"/>
      <c r="I5" s="212"/>
      <c r="J5" s="212"/>
      <c r="K5" s="212"/>
      <c r="L5" s="212"/>
      <c r="M5" s="212"/>
      <c r="N5" s="212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4"/>
      <c r="AE5" s="214"/>
      <c r="AF5" s="213"/>
      <c r="AG5" s="215"/>
      <c r="AH5" s="215"/>
      <c r="AI5" s="215"/>
      <c r="AJ5" s="215"/>
      <c r="AK5" s="215"/>
      <c r="AL5" s="215"/>
      <c r="AM5" s="217"/>
      <c r="AN5" s="216"/>
      <c r="AO5" s="216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27730.83</v>
      </c>
      <c r="F6" s="212"/>
      <c r="G6" s="212"/>
      <c r="H6" s="212"/>
      <c r="I6" s="212"/>
      <c r="J6" s="212"/>
      <c r="K6" s="212"/>
      <c r="L6" s="212"/>
      <c r="M6" s="212"/>
      <c r="N6" s="212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4"/>
      <c r="AE6" s="214"/>
      <c r="AF6" s="213"/>
      <c r="AG6" s="215"/>
      <c r="AH6" s="215"/>
      <c r="AI6" s="215"/>
      <c r="AJ6" s="215"/>
      <c r="AK6" s="215"/>
      <c r="AL6" s="215"/>
      <c r="AM6" s="217"/>
      <c r="AN6" s="216"/>
      <c r="AO6" s="216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96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137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141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138</v>
      </c>
      <c r="AM8" s="72" t="s">
        <v>19</v>
      </c>
      <c r="AN8" s="204" t="s">
        <v>90</v>
      </c>
      <c r="AO8" s="205" t="s">
        <v>91</v>
      </c>
    </row>
    <row r="9" spans="1:41" x14ac:dyDescent="0.3">
      <c r="A9" s="50">
        <v>45385</v>
      </c>
      <c r="B9" s="47" t="s">
        <v>149</v>
      </c>
      <c r="C9" s="49" t="s">
        <v>150</v>
      </c>
      <c r="D9" s="252"/>
      <c r="E9" s="193">
        <v>1827</v>
      </c>
      <c r="F9" s="64"/>
      <c r="G9" s="67"/>
      <c r="H9" s="68"/>
      <c r="I9" s="68"/>
      <c r="J9" s="68"/>
      <c r="K9" s="68">
        <v>1827</v>
      </c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8"/>
      <c r="AO9" s="209"/>
    </row>
    <row r="10" spans="1:41" x14ac:dyDescent="0.3">
      <c r="A10" s="50">
        <v>45392</v>
      </c>
      <c r="B10" s="47" t="s">
        <v>151</v>
      </c>
      <c r="C10" s="49" t="s">
        <v>152</v>
      </c>
      <c r="D10" s="252"/>
      <c r="E10" s="193">
        <v>8045</v>
      </c>
      <c r="F10" s="64"/>
      <c r="G10" s="67">
        <v>8045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8"/>
      <c r="AO10" s="209"/>
    </row>
    <row r="11" spans="1:41" x14ac:dyDescent="0.3">
      <c r="A11" s="50">
        <v>45387</v>
      </c>
      <c r="B11" s="47" t="s">
        <v>51</v>
      </c>
      <c r="C11" s="49"/>
      <c r="D11" s="252"/>
      <c r="E11" s="193"/>
      <c r="F11" s="64">
        <v>138.41999999999999</v>
      </c>
      <c r="G11" s="67"/>
      <c r="H11" s="68">
        <v>138.41999999999999</v>
      </c>
      <c r="I11" s="68"/>
      <c r="J11" s="68"/>
      <c r="K11" s="68"/>
      <c r="L11" s="68"/>
      <c r="M11" s="68"/>
      <c r="N11" s="68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8"/>
      <c r="AO11" s="209"/>
    </row>
    <row r="12" spans="1:41" x14ac:dyDescent="0.3">
      <c r="A12" s="50">
        <v>45391</v>
      </c>
      <c r="B12" s="47" t="s">
        <v>153</v>
      </c>
      <c r="C12" s="49" t="s">
        <v>154</v>
      </c>
      <c r="D12" s="252"/>
      <c r="E12" s="63">
        <v>759.25</v>
      </c>
      <c r="F12" s="64"/>
      <c r="G12" s="67"/>
      <c r="H12" s="68"/>
      <c r="I12" s="68"/>
      <c r="J12" s="68"/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>
        <v>759.25</v>
      </c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8"/>
      <c r="AO12" s="209"/>
    </row>
    <row r="13" spans="1:41" x14ac:dyDescent="0.3">
      <c r="A13" s="50">
        <v>45406</v>
      </c>
      <c r="B13" s="47" t="s">
        <v>155</v>
      </c>
      <c r="C13" s="49"/>
      <c r="D13" s="252"/>
      <c r="E13" s="63">
        <v>425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>
        <v>425</v>
      </c>
      <c r="AG13" s="73"/>
      <c r="AH13" s="73"/>
      <c r="AI13" s="73"/>
      <c r="AJ13" s="73"/>
      <c r="AK13" s="74"/>
      <c r="AL13" s="74"/>
      <c r="AM13" s="74"/>
      <c r="AN13" s="208"/>
      <c r="AO13" s="209"/>
    </row>
    <row r="14" spans="1:41" x14ac:dyDescent="0.3">
      <c r="A14" s="50">
        <v>45406</v>
      </c>
      <c r="B14" s="47" t="s">
        <v>156</v>
      </c>
      <c r="C14" s="49"/>
      <c r="D14" s="277"/>
      <c r="E14" s="63">
        <v>220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>
        <v>220</v>
      </c>
      <c r="AG14" s="73"/>
      <c r="AH14" s="73"/>
      <c r="AI14" s="73"/>
      <c r="AJ14" s="73"/>
      <c r="AK14" s="74"/>
      <c r="AL14" s="74"/>
      <c r="AM14" s="74"/>
      <c r="AN14" s="208"/>
      <c r="AO14" s="209"/>
    </row>
    <row r="15" spans="1:41" x14ac:dyDescent="0.3">
      <c r="A15" s="50">
        <v>45406</v>
      </c>
      <c r="B15" s="47" t="s">
        <v>84</v>
      </c>
      <c r="C15" s="49">
        <v>16780</v>
      </c>
      <c r="D15" s="277"/>
      <c r="E15" s="63">
        <v>198.6</v>
      </c>
      <c r="F15" s="64"/>
      <c r="G15" s="67"/>
      <c r="H15" s="68"/>
      <c r="I15" s="68"/>
      <c r="J15" s="68"/>
      <c r="K15" s="68"/>
      <c r="L15" s="68"/>
      <c r="M15" s="68"/>
      <c r="N15" s="68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>
        <v>165.5</v>
      </c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>
        <v>33.1</v>
      </c>
      <c r="AN15" s="206"/>
      <c r="AO15" s="207"/>
    </row>
    <row r="16" spans="1:41" x14ac:dyDescent="0.3">
      <c r="A16" s="50">
        <v>45406</v>
      </c>
      <c r="B16" s="47" t="s">
        <v>84</v>
      </c>
      <c r="C16" s="49">
        <v>16855</v>
      </c>
      <c r="D16" s="277"/>
      <c r="E16" s="63">
        <v>239.4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>
        <v>199.5</v>
      </c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>
        <v>39.9</v>
      </c>
      <c r="AN16" s="206"/>
      <c r="AO16" s="207"/>
    </row>
    <row r="17" spans="1:41" x14ac:dyDescent="0.3">
      <c r="A17" s="50">
        <v>45406</v>
      </c>
      <c r="B17" s="47" t="s">
        <v>157</v>
      </c>
      <c r="C17" s="49">
        <v>99395</v>
      </c>
      <c r="D17" s="277"/>
      <c r="E17" s="63">
        <v>115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>
        <v>115</v>
      </c>
      <c r="AG17" s="73"/>
      <c r="AH17" s="73"/>
      <c r="AI17" s="73"/>
      <c r="AJ17" s="73"/>
      <c r="AK17" s="74"/>
      <c r="AL17" s="74"/>
      <c r="AM17" s="74"/>
      <c r="AN17" s="206"/>
      <c r="AO17" s="207"/>
    </row>
    <row r="18" spans="1:41" x14ac:dyDescent="0.3">
      <c r="A18" s="50">
        <v>45406</v>
      </c>
      <c r="B18" s="47" t="s">
        <v>158</v>
      </c>
      <c r="C18" s="49"/>
      <c r="D18" s="277"/>
      <c r="E18" s="63">
        <v>227.36</v>
      </c>
      <c r="F18" s="64"/>
      <c r="G18" s="67"/>
      <c r="H18" s="68"/>
      <c r="I18" s="68"/>
      <c r="J18" s="68"/>
      <c r="K18" s="68"/>
      <c r="L18" s="68"/>
      <c r="M18" s="68"/>
      <c r="N18" s="68"/>
      <c r="O18" s="73">
        <v>227.36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6"/>
      <c r="AO18" s="207"/>
    </row>
    <row r="19" spans="1:41" x14ac:dyDescent="0.3">
      <c r="A19" s="50">
        <v>45406</v>
      </c>
      <c r="B19" s="47" t="s">
        <v>112</v>
      </c>
      <c r="C19" s="49"/>
      <c r="D19" s="277"/>
      <c r="E19" s="63">
        <v>56.84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>
        <v>56.84</v>
      </c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4"/>
      <c r="AL19" s="74"/>
      <c r="AM19" s="74"/>
      <c r="AN19" s="206">
        <f>SUM(G9:N19)</f>
        <v>10010.42</v>
      </c>
      <c r="AO19" s="207">
        <f>SUM(O9:AM19)</f>
        <v>2241.4500000000003</v>
      </c>
    </row>
    <row r="20" spans="1:41" x14ac:dyDescent="0.3">
      <c r="A20" s="50"/>
      <c r="B20" s="47"/>
      <c r="C20" s="49"/>
      <c r="D20" s="277"/>
      <c r="E20" s="63"/>
      <c r="F20" s="64"/>
      <c r="G20" s="67"/>
      <c r="H20" s="68"/>
      <c r="I20" s="68"/>
      <c r="J20" s="68"/>
      <c r="K20" s="68"/>
      <c r="L20" s="68"/>
      <c r="M20" s="68"/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6"/>
      <c r="AO20" s="207"/>
    </row>
    <row r="21" spans="1:41" x14ac:dyDescent="0.3">
      <c r="A21" s="50"/>
      <c r="B21" s="47"/>
      <c r="C21" s="49"/>
      <c r="D21" s="56"/>
      <c r="E21" s="193"/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4"/>
      <c r="AM21" s="74"/>
      <c r="AN21" s="206"/>
      <c r="AO21" s="207"/>
    </row>
    <row r="22" spans="1:41" x14ac:dyDescent="0.3">
      <c r="A22" s="50"/>
      <c r="B22" s="47"/>
      <c r="C22" s="49"/>
      <c r="D22" s="275"/>
      <c r="E22" s="63"/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/>
      <c r="AM22" s="74"/>
      <c r="AN22" s="208"/>
      <c r="AO22" s="209"/>
    </row>
    <row r="23" spans="1:41" x14ac:dyDescent="0.3">
      <c r="A23" s="50"/>
      <c r="B23" s="47"/>
      <c r="C23" s="49"/>
      <c r="D23" s="275"/>
      <c r="E23" s="63"/>
      <c r="F23" s="64"/>
      <c r="G23" s="67"/>
      <c r="H23" s="68"/>
      <c r="I23" s="68"/>
      <c r="J23" s="68"/>
      <c r="K23" s="68"/>
      <c r="L23" s="68"/>
      <c r="M23" s="68"/>
      <c r="N23" s="68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3"/>
      <c r="AM23" s="74"/>
      <c r="AN23" s="208"/>
      <c r="AO23" s="209"/>
    </row>
    <row r="24" spans="1:41" x14ac:dyDescent="0.3">
      <c r="A24" s="50"/>
      <c r="B24" s="47"/>
      <c r="C24" s="49"/>
      <c r="D24" s="275"/>
      <c r="E24" s="63"/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6"/>
      <c r="AO24" s="207"/>
    </row>
    <row r="25" spans="1:41" x14ac:dyDescent="0.3">
      <c r="A25" s="50"/>
      <c r="B25" s="47"/>
      <c r="C25" s="49"/>
      <c r="D25" s="275"/>
      <c r="E25" s="63"/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4"/>
      <c r="AM25" s="74"/>
      <c r="AN25" s="206"/>
      <c r="AO25" s="207"/>
    </row>
    <row r="26" spans="1:41" x14ac:dyDescent="0.3">
      <c r="A26" s="50"/>
      <c r="B26" s="47"/>
      <c r="C26" s="49"/>
      <c r="D26" s="275"/>
      <c r="E26" s="63"/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3"/>
      <c r="AM26" s="74"/>
      <c r="AN26" s="206"/>
      <c r="AO26" s="207"/>
    </row>
    <row r="27" spans="1:41" x14ac:dyDescent="0.3">
      <c r="A27" s="50"/>
      <c r="B27" s="47"/>
      <c r="C27" s="49"/>
      <c r="D27" s="275"/>
      <c r="E27" s="63"/>
      <c r="F27" s="64"/>
      <c r="G27" s="67"/>
      <c r="H27" s="68"/>
      <c r="I27" s="68"/>
      <c r="J27" s="68"/>
      <c r="K27" s="68"/>
      <c r="L27" s="68"/>
      <c r="M27" s="68"/>
      <c r="N27" s="68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6"/>
      <c r="AO27" s="207"/>
    </row>
    <row r="28" spans="1:41" x14ac:dyDescent="0.3">
      <c r="A28" s="50"/>
      <c r="B28" s="47"/>
      <c r="C28" s="49"/>
      <c r="D28" s="56"/>
      <c r="E28" s="193"/>
      <c r="F28" s="64"/>
      <c r="G28" s="67"/>
      <c r="H28" s="68"/>
      <c r="I28" s="68"/>
      <c r="J28" s="68"/>
      <c r="K28" s="68"/>
      <c r="L28" s="68"/>
      <c r="M28" s="68"/>
      <c r="N28" s="68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6"/>
      <c r="AO28" s="207"/>
    </row>
    <row r="29" spans="1:41" x14ac:dyDescent="0.3">
      <c r="A29" s="50"/>
      <c r="B29" s="47"/>
      <c r="C29" s="49"/>
      <c r="D29" s="56"/>
      <c r="E29" s="193"/>
      <c r="F29" s="64"/>
      <c r="G29" s="67"/>
      <c r="H29" s="68"/>
      <c r="I29" s="68"/>
      <c r="J29" s="68"/>
      <c r="K29" s="68"/>
      <c r="L29" s="68"/>
      <c r="M29" s="68"/>
      <c r="N29" s="68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6"/>
      <c r="AO29" s="207"/>
    </row>
    <row r="30" spans="1:41" x14ac:dyDescent="0.3">
      <c r="A30" s="50"/>
      <c r="B30" s="47"/>
      <c r="C30" s="49"/>
      <c r="D30" s="56"/>
      <c r="E30" s="193"/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/>
      <c r="AM30" s="74"/>
      <c r="AN30" s="206"/>
      <c r="AO30" s="207"/>
    </row>
    <row r="31" spans="1:41" x14ac:dyDescent="0.3">
      <c r="A31" s="50"/>
      <c r="B31" s="47"/>
      <c r="C31" s="49"/>
      <c r="D31" s="275"/>
      <c r="E31" s="63"/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/>
      <c r="AM31" s="74"/>
      <c r="AN31" s="206"/>
      <c r="AO31" s="207"/>
    </row>
    <row r="32" spans="1:41" x14ac:dyDescent="0.3">
      <c r="A32" s="50"/>
      <c r="B32" s="47"/>
      <c r="C32" s="49"/>
      <c r="D32" s="275"/>
      <c r="E32" s="63"/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/>
      <c r="AM32" s="74"/>
      <c r="AN32" s="206"/>
      <c r="AO32" s="207"/>
    </row>
    <row r="33" spans="1:41" x14ac:dyDescent="0.3">
      <c r="A33" s="50"/>
      <c r="B33" s="47"/>
      <c r="C33" s="49"/>
      <c r="D33" s="275"/>
      <c r="E33" s="63"/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6"/>
      <c r="AO33" s="207"/>
    </row>
    <row r="34" spans="1:41" x14ac:dyDescent="0.3">
      <c r="A34" s="50"/>
      <c r="B34" s="47"/>
      <c r="C34" s="49"/>
      <c r="D34" s="275"/>
      <c r="E34" s="63"/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6"/>
      <c r="AO34" s="207"/>
    </row>
    <row r="35" spans="1:41" x14ac:dyDescent="0.3">
      <c r="A35" s="50"/>
      <c r="B35" s="47"/>
      <c r="C35" s="49"/>
      <c r="D35" s="275"/>
      <c r="E35" s="63"/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/>
      <c r="AN35" s="208"/>
      <c r="AO35" s="209"/>
    </row>
    <row r="36" spans="1:41" x14ac:dyDescent="0.3">
      <c r="A36" s="50"/>
      <c r="B36" s="47"/>
      <c r="C36" s="49"/>
      <c r="D36" s="275"/>
      <c r="E36" s="63"/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6"/>
      <c r="AO36" s="206"/>
    </row>
    <row r="37" spans="1:41" x14ac:dyDescent="0.3">
      <c r="A37" s="50"/>
      <c r="B37" s="47"/>
      <c r="C37" s="49"/>
      <c r="D37" s="275"/>
      <c r="E37" s="63"/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/>
      <c r="AN37" s="206"/>
      <c r="AO37" s="206"/>
    </row>
    <row r="38" spans="1:41" x14ac:dyDescent="0.3">
      <c r="A38" s="50"/>
      <c r="B38" s="47"/>
      <c r="C38" s="49"/>
      <c r="D38" s="275"/>
      <c r="E38" s="63"/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6"/>
      <c r="AO38" s="206"/>
    </row>
    <row r="39" spans="1:41" x14ac:dyDescent="0.3">
      <c r="A39" s="50"/>
      <c r="B39" s="47"/>
      <c r="C39" s="49"/>
      <c r="D39" s="275"/>
      <c r="E39" s="63"/>
      <c r="F39" s="64"/>
      <c r="G39" s="67"/>
      <c r="H39" s="68"/>
      <c r="I39" s="68"/>
      <c r="J39" s="68"/>
      <c r="K39" s="68"/>
      <c r="L39" s="68"/>
      <c r="M39" s="68"/>
      <c r="N39" s="68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6"/>
      <c r="AO39" s="206"/>
    </row>
    <row r="40" spans="1:41" x14ac:dyDescent="0.3">
      <c r="A40" s="50"/>
      <c r="B40" s="47"/>
      <c r="C40" s="49"/>
      <c r="D40" s="275"/>
      <c r="E40" s="63"/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/>
      <c r="AN40" s="206"/>
      <c r="AO40" s="206"/>
    </row>
    <row r="41" spans="1:41" x14ac:dyDescent="0.3">
      <c r="A41" s="50"/>
      <c r="B41" s="47"/>
      <c r="C41" s="49"/>
      <c r="D41" s="275"/>
      <c r="E41" s="63"/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4"/>
      <c r="AL41" s="74"/>
      <c r="AM41" s="74"/>
      <c r="AN41" s="206"/>
      <c r="AO41" s="207"/>
    </row>
    <row r="42" spans="1:41" x14ac:dyDescent="0.3">
      <c r="A42" s="50"/>
      <c r="B42" s="47"/>
      <c r="C42" s="49"/>
      <c r="D42" s="275"/>
      <c r="E42" s="63"/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206"/>
      <c r="AO42" s="207"/>
    </row>
    <row r="43" spans="1:41" x14ac:dyDescent="0.3">
      <c r="A43" s="50"/>
      <c r="B43" s="47"/>
      <c r="C43" s="49"/>
      <c r="D43" s="275"/>
      <c r="E43" s="63"/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/>
      <c r="AN43" s="40"/>
      <c r="AO43" s="40"/>
    </row>
    <row r="44" spans="1:41" x14ac:dyDescent="0.3">
      <c r="A44" s="50"/>
      <c r="B44" s="47"/>
      <c r="C44" s="49"/>
      <c r="D44" s="275"/>
      <c r="E44" s="63"/>
      <c r="F44" s="64"/>
      <c r="G44" s="67"/>
      <c r="H44" s="68"/>
      <c r="I44" s="68"/>
      <c r="J44" s="68"/>
      <c r="K44" s="68"/>
      <c r="L44" s="68"/>
      <c r="M44" s="68"/>
      <c r="N44" s="68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40"/>
      <c r="AO44" s="40"/>
    </row>
    <row r="45" spans="1:41" x14ac:dyDescent="0.3">
      <c r="A45" s="50"/>
      <c r="B45" s="47"/>
      <c r="C45" s="49"/>
      <c r="D45" s="275"/>
      <c r="E45" s="63"/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8"/>
      <c r="AO45" s="209"/>
    </row>
    <row r="46" spans="1:41" x14ac:dyDescent="0.3">
      <c r="A46" s="50"/>
      <c r="B46" s="47"/>
      <c r="C46" s="49"/>
      <c r="D46" s="275"/>
      <c r="E46" s="63"/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4"/>
      <c r="AM46" s="74"/>
      <c r="AN46" s="208"/>
      <c r="AO46" s="211"/>
    </row>
    <row r="47" spans="1:41" x14ac:dyDescent="0.3">
      <c r="A47" s="50"/>
      <c r="B47" s="47"/>
      <c r="C47" s="49"/>
      <c r="D47" s="275"/>
      <c r="E47" s="63"/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4"/>
      <c r="AL47" s="74"/>
      <c r="AM47" s="74"/>
      <c r="AN47" s="206"/>
      <c r="AO47" s="207"/>
    </row>
    <row r="48" spans="1:41" x14ac:dyDescent="0.3">
      <c r="A48" s="50"/>
      <c r="B48" s="47"/>
      <c r="C48" s="49"/>
      <c r="D48" s="275"/>
      <c r="E48" s="63"/>
      <c r="F48" s="64"/>
      <c r="G48" s="67"/>
      <c r="H48" s="68"/>
      <c r="I48" s="68"/>
      <c r="J48" s="68"/>
      <c r="K48" s="68"/>
      <c r="L48" s="68"/>
      <c r="M48" s="68"/>
      <c r="N48" s="68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6"/>
      <c r="AO48" s="207"/>
    </row>
    <row r="49" spans="1:41" x14ac:dyDescent="0.3">
      <c r="A49" s="50"/>
      <c r="B49" s="47"/>
      <c r="C49" s="49"/>
      <c r="D49" s="56"/>
      <c r="E49" s="193"/>
      <c r="F49" s="64"/>
      <c r="G49" s="67"/>
      <c r="H49" s="68"/>
      <c r="I49" s="68"/>
      <c r="J49" s="68"/>
      <c r="K49" s="68"/>
      <c r="L49" s="68"/>
      <c r="M49" s="68"/>
      <c r="N49" s="68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206"/>
      <c r="AO49" s="207"/>
    </row>
    <row r="50" spans="1:41" x14ac:dyDescent="0.3">
      <c r="A50" s="50"/>
      <c r="B50" s="47"/>
      <c r="C50" s="49"/>
      <c r="D50" s="56"/>
      <c r="E50" s="193"/>
      <c r="F50" s="64"/>
      <c r="G50" s="67"/>
      <c r="H50" s="68"/>
      <c r="I50" s="68"/>
      <c r="J50" s="68"/>
      <c r="K50" s="68"/>
      <c r="L50" s="68"/>
      <c r="M50" s="68"/>
      <c r="N50" s="68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40"/>
      <c r="AO50" s="40"/>
    </row>
    <row r="51" spans="1:41" x14ac:dyDescent="0.3">
      <c r="A51" s="50"/>
      <c r="B51" s="47"/>
      <c r="C51" s="49"/>
      <c r="D51" s="56"/>
      <c r="E51" s="193"/>
      <c r="F51" s="64"/>
      <c r="G51" s="67"/>
      <c r="H51" s="68"/>
      <c r="I51" s="68"/>
      <c r="J51" s="68"/>
      <c r="K51" s="68"/>
      <c r="L51" s="68"/>
      <c r="M51" s="68"/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8"/>
      <c r="AO51" s="209"/>
    </row>
    <row r="52" spans="1:41" x14ac:dyDescent="0.3">
      <c r="A52" s="50"/>
      <c r="B52" s="47"/>
      <c r="C52" s="49"/>
      <c r="D52" s="56"/>
      <c r="E52" s="193"/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4"/>
      <c r="AL52" s="74"/>
      <c r="AM52" s="74"/>
      <c r="AN52" s="206"/>
      <c r="AO52" s="207"/>
    </row>
    <row r="53" spans="1:41" x14ac:dyDescent="0.3">
      <c r="A53" s="50"/>
      <c r="B53" s="47"/>
      <c r="C53" s="49"/>
      <c r="D53" s="275"/>
      <c r="E53" s="63"/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/>
      <c r="AN53" s="206"/>
      <c r="AO53" s="244"/>
    </row>
    <row r="54" spans="1:41" x14ac:dyDescent="0.3">
      <c r="A54" s="50"/>
      <c r="B54" s="47"/>
      <c r="C54" s="49"/>
      <c r="D54" s="275"/>
      <c r="E54" s="63"/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4"/>
      <c r="AL54" s="74"/>
      <c r="AM54" s="74"/>
      <c r="AN54" s="208"/>
      <c r="AO54" s="211"/>
    </row>
    <row r="55" spans="1:41" x14ac:dyDescent="0.3">
      <c r="A55" s="50"/>
      <c r="B55" s="47"/>
      <c r="C55" s="49"/>
      <c r="D55" s="275"/>
      <c r="E55" s="63"/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4"/>
      <c r="AL55" s="74"/>
      <c r="AM55" s="74"/>
      <c r="AN55" s="208"/>
      <c r="AO55" s="211"/>
    </row>
    <row r="56" spans="1:41" x14ac:dyDescent="0.3">
      <c r="A56" s="50"/>
      <c r="B56" s="47"/>
      <c r="C56" s="49"/>
      <c r="D56" s="275"/>
      <c r="E56" s="63"/>
      <c r="F56" s="64"/>
      <c r="G56" s="67"/>
      <c r="H56" s="68"/>
      <c r="I56" s="68"/>
      <c r="J56" s="68"/>
      <c r="K56" s="68"/>
      <c r="L56" s="68"/>
      <c r="M56" s="68"/>
      <c r="N56" s="68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8"/>
      <c r="AO56" s="209"/>
    </row>
    <row r="57" spans="1:41" x14ac:dyDescent="0.3">
      <c r="A57" s="50"/>
      <c r="B57" s="47"/>
      <c r="C57" s="49"/>
      <c r="D57" s="276"/>
      <c r="E57" s="63"/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8"/>
      <c r="AO57" s="211"/>
    </row>
    <row r="58" spans="1:41" x14ac:dyDescent="0.3">
      <c r="A58" s="50"/>
      <c r="B58" s="47"/>
      <c r="C58" s="49"/>
      <c r="D58" s="276"/>
      <c r="E58" s="63"/>
      <c r="F58" s="64"/>
      <c r="G58" s="67"/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6"/>
      <c r="AO58" s="207"/>
    </row>
    <row r="59" spans="1:41" x14ac:dyDescent="0.3">
      <c r="A59" s="50"/>
      <c r="B59" s="47"/>
      <c r="C59" s="49"/>
      <c r="D59" s="56"/>
      <c r="E59" s="193"/>
      <c r="F59" s="64"/>
      <c r="G59" s="67"/>
      <c r="H59" s="68"/>
      <c r="I59" s="68"/>
      <c r="J59" s="68"/>
      <c r="K59" s="68"/>
      <c r="L59" s="68"/>
      <c r="M59" s="68"/>
      <c r="N59" s="68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6"/>
      <c r="AO59" s="207"/>
    </row>
    <row r="60" spans="1:41" x14ac:dyDescent="0.3">
      <c r="A60" s="50"/>
      <c r="B60" s="47"/>
      <c r="C60" s="49"/>
      <c r="D60" s="56"/>
      <c r="E60" s="193"/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6"/>
      <c r="AO60" s="244"/>
    </row>
    <row r="61" spans="1:41" x14ac:dyDescent="0.3">
      <c r="A61" s="50"/>
      <c r="B61" s="47"/>
      <c r="C61" s="49"/>
      <c r="D61" s="56"/>
      <c r="E61" s="193"/>
      <c r="F61" s="64"/>
      <c r="G61" s="67"/>
      <c r="H61" s="68"/>
      <c r="I61" s="68"/>
      <c r="J61" s="68"/>
      <c r="K61" s="68"/>
      <c r="L61" s="68"/>
      <c r="M61" s="68"/>
      <c r="N61" s="68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206"/>
      <c r="AO61" s="244"/>
    </row>
    <row r="62" spans="1:41" x14ac:dyDescent="0.3">
      <c r="A62" s="50"/>
      <c r="B62" s="47"/>
      <c r="C62" s="49"/>
      <c r="D62" s="276"/>
      <c r="E62" s="63"/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/>
      <c r="AN62" s="40"/>
      <c r="AO62" s="40"/>
    </row>
    <row r="63" spans="1:41" x14ac:dyDescent="0.3">
      <c r="A63" s="50"/>
      <c r="B63" s="47"/>
      <c r="C63" s="49"/>
      <c r="D63" s="275"/>
      <c r="E63" s="63"/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/>
      <c r="AN63" s="40"/>
      <c r="AO63" s="40"/>
    </row>
    <row r="64" spans="1:41" x14ac:dyDescent="0.3">
      <c r="A64" s="50"/>
      <c r="B64" s="47"/>
      <c r="C64" s="49"/>
      <c r="D64" s="275"/>
      <c r="E64" s="63"/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4"/>
      <c r="AL64" s="74"/>
      <c r="AM64" s="74"/>
      <c r="AN64" s="40"/>
      <c r="AO64" s="40"/>
    </row>
    <row r="65" spans="1:41" x14ac:dyDescent="0.3">
      <c r="A65" s="50"/>
      <c r="B65" s="47"/>
      <c r="C65" s="49"/>
      <c r="D65" s="275"/>
      <c r="E65" s="63"/>
      <c r="F65" s="64"/>
      <c r="G65" s="67"/>
      <c r="H65" s="68"/>
      <c r="I65" s="68"/>
      <c r="J65" s="68"/>
      <c r="K65" s="68"/>
      <c r="L65" s="68"/>
      <c r="M65" s="68"/>
      <c r="N65" s="68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6"/>
      <c r="AO65" s="207"/>
    </row>
    <row r="66" spans="1:41" x14ac:dyDescent="0.3">
      <c r="A66" s="50"/>
      <c r="B66" s="47"/>
      <c r="C66" s="49"/>
      <c r="D66" s="276"/>
      <c r="E66" s="193"/>
      <c r="F66" s="64"/>
      <c r="G66" s="67"/>
      <c r="H66" s="68"/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6"/>
      <c r="AO66" s="207"/>
    </row>
    <row r="67" spans="1:41" x14ac:dyDescent="0.3">
      <c r="A67" s="50"/>
      <c r="B67" s="47"/>
      <c r="C67" s="49"/>
      <c r="D67" s="56"/>
      <c r="E67" s="193"/>
      <c r="F67" s="64"/>
      <c r="G67" s="67"/>
      <c r="H67" s="68"/>
      <c r="I67" s="68"/>
      <c r="J67" s="68"/>
      <c r="K67" s="68"/>
      <c r="L67" s="68"/>
      <c r="M67" s="68"/>
      <c r="N67" s="68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206"/>
      <c r="AO67" s="244"/>
    </row>
    <row r="68" spans="1:41" x14ac:dyDescent="0.3">
      <c r="A68" s="50"/>
      <c r="B68" s="47"/>
      <c r="C68" s="49"/>
      <c r="D68" s="56"/>
      <c r="E68" s="193"/>
      <c r="F68" s="64"/>
      <c r="G68" s="67"/>
      <c r="H68" s="68"/>
      <c r="I68" s="68"/>
      <c r="J68" s="68"/>
      <c r="K68" s="68"/>
      <c r="L68" s="68"/>
      <c r="M68" s="68"/>
      <c r="N68" s="68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/>
      <c r="B69" s="47"/>
      <c r="C69" s="49"/>
      <c r="D69" s="56"/>
      <c r="E69" s="193"/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/>
      <c r="B70" s="47"/>
      <c r="C70" s="49"/>
      <c r="D70" s="275"/>
      <c r="E70" s="63"/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/>
      <c r="B71" s="47"/>
      <c r="C71" s="49"/>
      <c r="D71" s="275"/>
      <c r="E71" s="63"/>
      <c r="F71" s="64"/>
      <c r="G71" s="67"/>
      <c r="H71" s="68"/>
      <c r="I71" s="68"/>
      <c r="J71" s="68"/>
      <c r="K71" s="68"/>
      <c r="L71" s="68"/>
      <c r="M71" s="68"/>
      <c r="N71" s="68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/>
      <c r="B72" s="47"/>
      <c r="C72" s="49"/>
      <c r="D72" s="275"/>
      <c r="E72" s="63"/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/>
      <c r="B73" s="47"/>
      <c r="C73" s="49"/>
      <c r="D73" s="275"/>
      <c r="E73" s="63"/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4"/>
      <c r="AL73" s="74"/>
      <c r="AM73" s="74"/>
      <c r="AN73" s="40"/>
      <c r="AO73" s="40"/>
    </row>
    <row r="74" spans="1:41" x14ac:dyDescent="0.3">
      <c r="A74" s="50"/>
      <c r="B74" s="47"/>
      <c r="C74" s="49"/>
      <c r="D74" s="275"/>
      <c r="E74" s="63"/>
      <c r="F74" s="64"/>
      <c r="G74" s="67"/>
      <c r="H74" s="68"/>
      <c r="I74" s="68"/>
      <c r="J74" s="68"/>
      <c r="K74" s="68"/>
      <c r="L74" s="68"/>
      <c r="M74" s="68"/>
      <c r="N74" s="68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4"/>
      <c r="AL74" s="74"/>
      <c r="AM74" s="74"/>
      <c r="AN74" s="40"/>
      <c r="AO74" s="40"/>
    </row>
    <row r="75" spans="1:41" x14ac:dyDescent="0.3">
      <c r="A75" s="50"/>
      <c r="B75" s="47"/>
      <c r="C75" s="49"/>
      <c r="D75" s="275"/>
      <c r="E75" s="63"/>
      <c r="F75" s="254"/>
      <c r="G75" s="67"/>
      <c r="H75" s="67"/>
      <c r="I75" s="67"/>
      <c r="J75" s="67"/>
      <c r="K75" s="67"/>
      <c r="L75" s="67"/>
      <c r="M75" s="67"/>
      <c r="N75" s="67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74"/>
      <c r="AL75" s="74"/>
      <c r="AM75" s="74"/>
      <c r="AN75" s="12"/>
      <c r="AO75" s="12"/>
    </row>
    <row r="76" spans="1:41" x14ac:dyDescent="0.3">
      <c r="A76" s="253"/>
      <c r="B76" s="47"/>
      <c r="C76" s="49"/>
      <c r="D76" s="275"/>
      <c r="E76" s="63"/>
      <c r="F76" s="254"/>
      <c r="G76" s="67"/>
      <c r="H76" s="67"/>
      <c r="I76" s="67"/>
      <c r="J76" s="67"/>
      <c r="K76" s="67"/>
      <c r="L76" s="67"/>
      <c r="M76" s="67"/>
      <c r="N76" s="67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74"/>
      <c r="AL76" s="74"/>
      <c r="AM76" s="74"/>
      <c r="AN76" s="206"/>
      <c r="AO76" s="207"/>
    </row>
    <row r="77" spans="1:41" x14ac:dyDescent="0.3">
      <c r="A77" s="253"/>
      <c r="B77" s="47"/>
      <c r="C77" s="49"/>
      <c r="D77" s="56"/>
      <c r="E77" s="193"/>
      <c r="F77" s="254"/>
      <c r="G77" s="67"/>
      <c r="H77" s="67"/>
      <c r="I77" s="67"/>
      <c r="J77" s="67"/>
      <c r="K77" s="67"/>
      <c r="L77" s="67"/>
      <c r="M77" s="67"/>
      <c r="N77" s="67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74"/>
      <c r="AL77" s="74"/>
      <c r="AM77" s="74"/>
      <c r="AN77" s="256"/>
      <c r="AO77" s="207"/>
    </row>
    <row r="78" spans="1:41" x14ac:dyDescent="0.3">
      <c r="A78" s="253"/>
      <c r="B78" s="47"/>
      <c r="C78" s="49"/>
      <c r="D78" s="56"/>
      <c r="E78" s="193"/>
      <c r="F78" s="254"/>
      <c r="G78" s="67"/>
      <c r="H78" s="67"/>
      <c r="I78" s="67"/>
      <c r="J78" s="67"/>
      <c r="K78" s="67"/>
      <c r="L78" s="67"/>
      <c r="M78" s="67"/>
      <c r="N78" s="67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74"/>
      <c r="AL78" s="74"/>
      <c r="AM78" s="74"/>
      <c r="AN78" s="256"/>
      <c r="AO78" s="207"/>
    </row>
    <row r="79" spans="1:41" x14ac:dyDescent="0.3">
      <c r="A79" s="253"/>
      <c r="B79" s="47"/>
      <c r="C79" s="49"/>
      <c r="D79" s="275"/>
      <c r="E79" s="63"/>
      <c r="F79" s="254"/>
      <c r="G79" s="67"/>
      <c r="H79" s="67"/>
      <c r="I79" s="67"/>
      <c r="J79" s="67"/>
      <c r="K79" s="67"/>
      <c r="L79" s="67"/>
      <c r="M79" s="67"/>
      <c r="N79" s="67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74"/>
      <c r="AL79" s="74"/>
      <c r="AM79" s="74"/>
      <c r="AN79" s="256"/>
      <c r="AO79" s="207"/>
    </row>
    <row r="80" spans="1:41" x14ac:dyDescent="0.3">
      <c r="A80" s="253"/>
      <c r="B80" s="47"/>
      <c r="C80" s="49"/>
      <c r="D80" s="275"/>
      <c r="E80" s="63"/>
      <c r="F80" s="254"/>
      <c r="G80" s="67"/>
      <c r="H80" s="67"/>
      <c r="I80" s="67"/>
      <c r="J80" s="67"/>
      <c r="K80" s="67"/>
      <c r="L80" s="67"/>
      <c r="M80" s="67"/>
      <c r="N80" s="67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74"/>
      <c r="AL80" s="74"/>
      <c r="AM80" s="74"/>
      <c r="AN80" s="256"/>
      <c r="AO80" s="207"/>
    </row>
    <row r="81" spans="1:41" x14ac:dyDescent="0.3">
      <c r="A81" s="253"/>
      <c r="B81" s="47"/>
      <c r="C81" s="49"/>
      <c r="D81" s="275"/>
      <c r="E81" s="63"/>
      <c r="F81" s="254"/>
      <c r="G81" s="67"/>
      <c r="H81" s="67"/>
      <c r="I81" s="67"/>
      <c r="J81" s="67"/>
      <c r="K81" s="67"/>
      <c r="L81" s="67"/>
      <c r="M81" s="67"/>
      <c r="N81" s="67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74"/>
      <c r="AL81" s="74"/>
      <c r="AM81" s="74"/>
      <c r="AN81" s="12"/>
      <c r="AO81" s="12"/>
    </row>
    <row r="82" spans="1:41" x14ac:dyDescent="0.3">
      <c r="A82" s="253"/>
      <c r="B82" s="47"/>
      <c r="C82" s="49"/>
      <c r="D82" s="275"/>
      <c r="E82" s="63"/>
      <c r="F82" s="254"/>
      <c r="G82" s="67"/>
      <c r="H82" s="67"/>
      <c r="I82" s="67"/>
      <c r="J82" s="67"/>
      <c r="K82" s="67"/>
      <c r="L82" s="67"/>
      <c r="M82" s="67"/>
      <c r="N82" s="67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74"/>
      <c r="AL82" s="74"/>
      <c r="AM82" s="74"/>
      <c r="AN82" s="12"/>
      <c r="AO82" s="12"/>
    </row>
    <row r="83" spans="1:41" x14ac:dyDescent="0.3">
      <c r="A83" s="253"/>
      <c r="B83" s="47"/>
      <c r="C83" s="49"/>
      <c r="D83" s="275"/>
      <c r="E83" s="63"/>
      <c r="F83" s="254"/>
      <c r="G83" s="67"/>
      <c r="H83" s="67"/>
      <c r="I83" s="67"/>
      <c r="J83" s="67"/>
      <c r="K83" s="67"/>
      <c r="L83" s="67"/>
      <c r="M83" s="67"/>
      <c r="N83" s="67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74"/>
      <c r="AL83" s="74"/>
      <c r="AM83" s="74"/>
      <c r="AN83" s="12"/>
      <c r="AO83" s="12"/>
    </row>
    <row r="84" spans="1:41" x14ac:dyDescent="0.3">
      <c r="A84" s="253"/>
      <c r="B84" s="47"/>
      <c r="C84" s="49"/>
      <c r="D84" s="275"/>
      <c r="E84" s="63"/>
      <c r="F84" s="254"/>
      <c r="G84" s="67"/>
      <c r="H84" s="67"/>
      <c r="I84" s="67"/>
      <c r="J84" s="67"/>
      <c r="K84" s="67"/>
      <c r="L84" s="67"/>
      <c r="M84" s="67"/>
      <c r="N84" s="67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74"/>
      <c r="AL84" s="74"/>
      <c r="AM84" s="74"/>
      <c r="AN84" s="12"/>
      <c r="AO84" s="12"/>
    </row>
    <row r="85" spans="1:41" x14ac:dyDescent="0.3">
      <c r="A85" s="253"/>
      <c r="B85" s="47"/>
      <c r="C85" s="49"/>
      <c r="D85" s="276"/>
      <c r="E85" s="63"/>
      <c r="F85" s="254"/>
      <c r="G85" s="67"/>
      <c r="H85" s="67"/>
      <c r="I85" s="67"/>
      <c r="J85" s="67"/>
      <c r="K85" s="67"/>
      <c r="L85" s="67"/>
      <c r="M85" s="67"/>
      <c r="N85" s="67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74"/>
      <c r="AL85" s="74"/>
      <c r="AM85" s="74"/>
      <c r="AN85" s="12"/>
      <c r="AO85" s="12"/>
    </row>
    <row r="86" spans="1:41" x14ac:dyDescent="0.3">
      <c r="A86" s="253"/>
      <c r="B86" s="47"/>
      <c r="C86" s="49"/>
      <c r="D86" s="276"/>
      <c r="E86" s="63"/>
      <c r="F86" s="254"/>
      <c r="G86" s="67"/>
      <c r="H86" s="67"/>
      <c r="I86" s="67"/>
      <c r="J86" s="67"/>
      <c r="K86" s="67"/>
      <c r="L86" s="67"/>
      <c r="M86" s="67"/>
      <c r="N86" s="67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74"/>
      <c r="AL86" s="74"/>
      <c r="AM86" s="74"/>
      <c r="AN86" s="12"/>
      <c r="AO86" s="12"/>
    </row>
    <row r="87" spans="1:41" x14ac:dyDescent="0.3">
      <c r="A87" s="253"/>
      <c r="B87" s="47"/>
      <c r="C87" s="49"/>
      <c r="D87" s="276"/>
      <c r="E87" s="63"/>
      <c r="F87" s="254"/>
      <c r="G87" s="67"/>
      <c r="H87" s="67"/>
      <c r="I87" s="67"/>
      <c r="J87" s="67"/>
      <c r="K87" s="67"/>
      <c r="L87" s="67"/>
      <c r="M87" s="67"/>
      <c r="N87" s="67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74"/>
      <c r="AL87" s="74"/>
      <c r="AM87" s="74"/>
      <c r="AN87" s="12"/>
      <c r="AO87" s="12"/>
    </row>
    <row r="88" spans="1:41" x14ac:dyDescent="0.3">
      <c r="A88" s="253"/>
      <c r="B88" s="47"/>
      <c r="C88" s="49"/>
      <c r="D88" s="276"/>
      <c r="E88" s="63"/>
      <c r="F88" s="254"/>
      <c r="G88" s="67"/>
      <c r="H88" s="67"/>
      <c r="I88" s="67"/>
      <c r="J88" s="67"/>
      <c r="K88" s="67"/>
      <c r="L88" s="67"/>
      <c r="M88" s="67"/>
      <c r="N88" s="67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74"/>
      <c r="AL88" s="74"/>
      <c r="AM88" s="74"/>
      <c r="AN88" s="12"/>
      <c r="AO88" s="12"/>
    </row>
    <row r="89" spans="1:41" x14ac:dyDescent="0.3">
      <c r="A89" s="253"/>
      <c r="B89" s="47"/>
      <c r="C89" s="49"/>
      <c r="D89" s="276"/>
      <c r="E89" s="63"/>
      <c r="F89" s="254"/>
      <c r="G89" s="67"/>
      <c r="H89" s="67"/>
      <c r="I89" s="67"/>
      <c r="J89" s="67"/>
      <c r="K89" s="67"/>
      <c r="L89" s="67"/>
      <c r="M89" s="67"/>
      <c r="N89" s="67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74"/>
      <c r="AL89" s="74"/>
      <c r="AM89" s="74"/>
      <c r="AN89" s="12"/>
      <c r="AO89" s="12"/>
    </row>
    <row r="90" spans="1:41" x14ac:dyDescent="0.3">
      <c r="A90" s="253"/>
      <c r="B90" s="47"/>
      <c r="C90" s="49"/>
      <c r="D90" s="276"/>
      <c r="E90" s="63"/>
      <c r="F90" s="254"/>
      <c r="G90" s="67"/>
      <c r="H90" s="67"/>
      <c r="I90" s="67"/>
      <c r="J90" s="67"/>
      <c r="K90" s="67"/>
      <c r="L90" s="67"/>
      <c r="M90" s="67"/>
      <c r="N90" s="67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74"/>
      <c r="AL90" s="74"/>
      <c r="AM90" s="74"/>
      <c r="AN90" s="12"/>
      <c r="AO90" s="12"/>
    </row>
    <row r="91" spans="1:41" x14ac:dyDescent="0.3">
      <c r="A91" s="253"/>
      <c r="B91" s="47"/>
      <c r="C91" s="49"/>
      <c r="D91" s="276"/>
      <c r="E91" s="63"/>
      <c r="F91" s="254"/>
      <c r="G91" s="67"/>
      <c r="H91" s="67"/>
      <c r="I91" s="67"/>
      <c r="J91" s="67"/>
      <c r="K91" s="67"/>
      <c r="L91" s="67"/>
      <c r="M91" s="67"/>
      <c r="N91" s="67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74"/>
      <c r="AL91" s="74"/>
      <c r="AM91" s="74"/>
      <c r="AN91" s="12"/>
      <c r="AO91" s="12"/>
    </row>
    <row r="92" spans="1:41" x14ac:dyDescent="0.3">
      <c r="A92" s="253"/>
      <c r="B92" s="47"/>
      <c r="C92" s="49"/>
      <c r="D92" s="276"/>
      <c r="E92" s="63"/>
      <c r="F92" s="254"/>
      <c r="G92" s="67"/>
      <c r="H92" s="67"/>
      <c r="I92" s="67"/>
      <c r="J92" s="67"/>
      <c r="K92" s="67"/>
      <c r="L92" s="67"/>
      <c r="M92" s="67"/>
      <c r="N92" s="67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74"/>
      <c r="AL92" s="74"/>
      <c r="AM92" s="74"/>
      <c r="AN92" s="12"/>
      <c r="AO92" s="12"/>
    </row>
    <row r="93" spans="1:41" x14ac:dyDescent="0.3">
      <c r="A93" s="253"/>
      <c r="B93" s="47"/>
      <c r="C93" s="49"/>
      <c r="D93" s="276"/>
      <c r="E93" s="63"/>
      <c r="F93" s="254"/>
      <c r="G93" s="67"/>
      <c r="H93" s="67"/>
      <c r="I93" s="67"/>
      <c r="J93" s="67"/>
      <c r="K93" s="67"/>
      <c r="L93" s="67"/>
      <c r="M93" s="67"/>
      <c r="N93" s="67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74"/>
      <c r="AL93" s="74"/>
      <c r="AM93" s="74"/>
      <c r="AN93" s="12"/>
      <c r="AO93" s="12"/>
    </row>
    <row r="94" spans="1:41" x14ac:dyDescent="0.3">
      <c r="A94" s="253"/>
      <c r="B94" s="47"/>
      <c r="C94" s="49"/>
      <c r="D94" s="276"/>
      <c r="E94" s="63"/>
      <c r="F94" s="254"/>
      <c r="G94" s="67"/>
      <c r="H94" s="67"/>
      <c r="I94" s="67"/>
      <c r="J94" s="67"/>
      <c r="K94" s="67"/>
      <c r="L94" s="67"/>
      <c r="M94" s="67"/>
      <c r="N94" s="67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74"/>
      <c r="AL94" s="74"/>
      <c r="AM94" s="74"/>
      <c r="AN94" s="206"/>
      <c r="AO94" s="207"/>
    </row>
    <row r="95" spans="1:41" x14ac:dyDescent="0.3">
      <c r="A95" s="253"/>
      <c r="B95" s="47"/>
      <c r="C95" s="49"/>
      <c r="D95" s="56"/>
      <c r="E95" s="193"/>
      <c r="F95" s="254"/>
      <c r="G95" s="67"/>
      <c r="H95" s="67"/>
      <c r="I95" s="67"/>
      <c r="J95" s="67"/>
      <c r="K95" s="67"/>
      <c r="L95" s="67"/>
      <c r="M95" s="67"/>
      <c r="N95" s="67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256"/>
      <c r="AO95" s="207"/>
    </row>
    <row r="96" spans="1:41" x14ac:dyDescent="0.3">
      <c r="A96" s="253"/>
      <c r="B96" s="47"/>
      <c r="C96" s="49"/>
      <c r="D96" s="56"/>
      <c r="E96" s="193"/>
      <c r="F96" s="254"/>
      <c r="G96" s="67"/>
      <c r="H96" s="67"/>
      <c r="I96" s="67"/>
      <c r="J96" s="67"/>
      <c r="K96" s="67"/>
      <c r="L96" s="67"/>
      <c r="M96" s="67"/>
      <c r="N96" s="67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256"/>
      <c r="AO96" s="207"/>
    </row>
    <row r="97" spans="1:41" x14ac:dyDescent="0.3">
      <c r="A97" s="253"/>
      <c r="B97" s="47"/>
      <c r="C97" s="49"/>
      <c r="D97" s="56"/>
      <c r="E97" s="193"/>
      <c r="F97" s="254"/>
      <c r="G97" s="67"/>
      <c r="H97" s="67"/>
      <c r="I97" s="67"/>
      <c r="J97" s="67"/>
      <c r="K97" s="67"/>
      <c r="L97" s="67"/>
      <c r="M97" s="67"/>
      <c r="N97" s="67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256"/>
      <c r="AO97" s="207"/>
    </row>
    <row r="98" spans="1:41" x14ac:dyDescent="0.3">
      <c r="A98" s="253"/>
      <c r="B98" s="47"/>
      <c r="C98" s="49"/>
      <c r="D98" s="276"/>
      <c r="E98" s="63"/>
      <c r="F98" s="254"/>
      <c r="G98" s="67"/>
      <c r="H98" s="67"/>
      <c r="I98" s="67"/>
      <c r="J98" s="67"/>
      <c r="K98" s="67"/>
      <c r="L98" s="67"/>
      <c r="M98" s="67"/>
      <c r="N98" s="67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256"/>
      <c r="AO98" s="207"/>
    </row>
    <row r="99" spans="1:41" x14ac:dyDescent="0.3">
      <c r="A99" s="253"/>
      <c r="B99" s="257"/>
      <c r="C99" s="49"/>
      <c r="D99" s="276"/>
      <c r="E99" s="63"/>
      <c r="F99" s="254"/>
      <c r="G99" s="67"/>
      <c r="H99" s="67"/>
      <c r="I99" s="67"/>
      <c r="J99" s="67"/>
      <c r="K99" s="67"/>
      <c r="L99" s="67"/>
      <c r="M99" s="67"/>
      <c r="N99" s="67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256"/>
      <c r="AO99" s="207"/>
    </row>
    <row r="100" spans="1:41" x14ac:dyDescent="0.3">
      <c r="A100" s="253"/>
      <c r="B100" s="47"/>
      <c r="C100" s="49"/>
      <c r="D100" s="276"/>
      <c r="E100" s="63"/>
      <c r="F100" s="254"/>
      <c r="G100" s="67"/>
      <c r="H100" s="67"/>
      <c r="I100" s="67"/>
      <c r="J100" s="67"/>
      <c r="K100" s="67"/>
      <c r="L100" s="67"/>
      <c r="M100" s="67"/>
      <c r="N100" s="67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256"/>
      <c r="AO100" s="207"/>
    </row>
    <row r="101" spans="1:41" x14ac:dyDescent="0.3">
      <c r="A101" s="253"/>
      <c r="B101" s="47"/>
      <c r="C101" s="49"/>
      <c r="D101" s="276"/>
      <c r="E101" s="63"/>
      <c r="F101" s="254"/>
      <c r="G101" s="67"/>
      <c r="H101" s="67"/>
      <c r="I101" s="67"/>
      <c r="J101" s="67"/>
      <c r="K101" s="67"/>
      <c r="L101" s="67"/>
      <c r="M101" s="67"/>
      <c r="N101" s="67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256"/>
      <c r="AO101" s="207"/>
    </row>
    <row r="102" spans="1:41" x14ac:dyDescent="0.3">
      <c r="A102" s="253"/>
      <c r="B102" s="47"/>
      <c r="C102" s="49"/>
      <c r="D102" s="276"/>
      <c r="E102" s="63"/>
      <c r="F102" s="254"/>
      <c r="G102" s="67"/>
      <c r="H102" s="67"/>
      <c r="I102" s="67"/>
      <c r="J102" s="67"/>
      <c r="K102" s="67"/>
      <c r="L102" s="67"/>
      <c r="M102" s="67"/>
      <c r="N102" s="67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256"/>
      <c r="AO102" s="207"/>
    </row>
    <row r="103" spans="1:41" x14ac:dyDescent="0.3">
      <c r="A103" s="253"/>
      <c r="B103" s="47"/>
      <c r="C103" s="49"/>
      <c r="D103" s="276"/>
      <c r="E103" s="63"/>
      <c r="F103" s="254"/>
      <c r="G103" s="67"/>
      <c r="H103" s="67"/>
      <c r="I103" s="67"/>
      <c r="J103" s="67"/>
      <c r="K103" s="67"/>
      <c r="L103" s="67"/>
      <c r="M103" s="67"/>
      <c r="N103" s="67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256"/>
      <c r="AO103" s="207"/>
    </row>
    <row r="104" spans="1:41" x14ac:dyDescent="0.3">
      <c r="A104" s="253"/>
      <c r="B104" s="47"/>
      <c r="C104" s="49"/>
      <c r="D104" s="275"/>
      <c r="E104" s="63"/>
      <c r="F104" s="254"/>
      <c r="G104" s="67"/>
      <c r="H104" s="67"/>
      <c r="I104" s="67"/>
      <c r="J104" s="67"/>
      <c r="K104" s="67"/>
      <c r="L104" s="67"/>
      <c r="M104" s="67"/>
      <c r="N104" s="67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256"/>
      <c r="AO104" s="207"/>
    </row>
    <row r="105" spans="1:41" x14ac:dyDescent="0.3">
      <c r="A105" s="253"/>
      <c r="B105" s="47"/>
      <c r="C105" s="49"/>
      <c r="D105" s="275"/>
      <c r="E105" s="63"/>
      <c r="F105" s="254"/>
      <c r="G105" s="67"/>
      <c r="H105" s="67"/>
      <c r="I105" s="67"/>
      <c r="J105" s="67"/>
      <c r="K105" s="67"/>
      <c r="L105" s="67"/>
      <c r="M105" s="67"/>
      <c r="N105" s="67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206"/>
      <c r="AO105" s="207"/>
    </row>
    <row r="106" spans="1:41" x14ac:dyDescent="0.3">
      <c r="A106" s="253"/>
      <c r="B106" s="47"/>
      <c r="C106" s="49"/>
      <c r="D106" s="56"/>
      <c r="E106" s="193"/>
      <c r="F106" s="254"/>
      <c r="G106" s="67"/>
      <c r="H106" s="67"/>
      <c r="I106" s="67"/>
      <c r="J106" s="67"/>
      <c r="K106" s="67"/>
      <c r="L106" s="67"/>
      <c r="M106" s="67"/>
      <c r="N106" s="67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256"/>
      <c r="AO106" s="207"/>
    </row>
    <row r="107" spans="1:41" x14ac:dyDescent="0.3">
      <c r="A107" s="253"/>
      <c r="B107" s="47"/>
      <c r="C107" s="49"/>
      <c r="D107" s="56"/>
      <c r="E107" s="193"/>
      <c r="F107" s="254"/>
      <c r="G107" s="67"/>
      <c r="H107" s="67"/>
      <c r="I107" s="67"/>
      <c r="J107" s="67"/>
      <c r="K107" s="67"/>
      <c r="L107" s="67"/>
      <c r="M107" s="67"/>
      <c r="N107" s="67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256"/>
      <c r="AO107" s="207"/>
    </row>
    <row r="108" spans="1:41" x14ac:dyDescent="0.3">
      <c r="A108" s="253"/>
      <c r="B108" s="47"/>
      <c r="C108" s="49"/>
      <c r="D108" s="275"/>
      <c r="E108" s="63"/>
      <c r="F108" s="254"/>
      <c r="G108" s="67"/>
      <c r="H108" s="67"/>
      <c r="I108" s="67"/>
      <c r="J108" s="67"/>
      <c r="K108" s="67"/>
      <c r="L108" s="67"/>
      <c r="M108" s="67"/>
      <c r="N108" s="67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256"/>
      <c r="AO108" s="207"/>
    </row>
    <row r="109" spans="1:41" x14ac:dyDescent="0.3">
      <c r="A109" s="253"/>
      <c r="B109" s="47"/>
      <c r="C109" s="49"/>
      <c r="D109" s="275"/>
      <c r="E109" s="63"/>
      <c r="F109" s="254"/>
      <c r="G109" s="67"/>
      <c r="H109" s="67"/>
      <c r="I109" s="67"/>
      <c r="J109" s="67"/>
      <c r="K109" s="67"/>
      <c r="L109" s="67"/>
      <c r="M109" s="67"/>
      <c r="N109" s="67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256"/>
      <c r="AO109" s="207"/>
    </row>
    <row r="110" spans="1:41" x14ac:dyDescent="0.3">
      <c r="A110" s="253"/>
      <c r="B110" s="47"/>
      <c r="C110" s="49"/>
      <c r="D110" s="275"/>
      <c r="E110" s="63"/>
      <c r="F110" s="254"/>
      <c r="G110" s="67"/>
      <c r="H110" s="67"/>
      <c r="I110" s="67"/>
      <c r="J110" s="67"/>
      <c r="K110" s="67"/>
      <c r="L110" s="67"/>
      <c r="M110" s="67"/>
      <c r="N110" s="67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256"/>
      <c r="AO110" s="207"/>
    </row>
    <row r="111" spans="1:41" x14ac:dyDescent="0.3">
      <c r="A111" s="253"/>
      <c r="B111" s="47"/>
      <c r="C111" s="49"/>
      <c r="D111" s="276"/>
      <c r="E111" s="63"/>
      <c r="F111" s="254"/>
      <c r="G111" s="67"/>
      <c r="H111" s="67"/>
      <c r="I111" s="67"/>
      <c r="J111" s="67"/>
      <c r="K111" s="67"/>
      <c r="L111" s="67"/>
      <c r="M111" s="67"/>
      <c r="N111" s="67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12"/>
      <c r="AO111" s="12"/>
    </row>
    <row r="112" spans="1:41" x14ac:dyDescent="0.3">
      <c r="A112" s="253"/>
      <c r="B112" s="47"/>
      <c r="C112" s="49"/>
      <c r="D112" s="275"/>
      <c r="E112" s="63"/>
      <c r="F112" s="254"/>
      <c r="G112" s="67"/>
      <c r="H112" s="67"/>
      <c r="I112" s="67"/>
      <c r="J112" s="67"/>
      <c r="K112" s="67"/>
      <c r="L112" s="67"/>
      <c r="M112" s="67"/>
      <c r="N112" s="67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256"/>
      <c r="AO112" s="256"/>
    </row>
    <row r="113" spans="1:41" x14ac:dyDescent="0.3">
      <c r="A113" s="253"/>
      <c r="B113" s="47"/>
      <c r="C113" s="49"/>
      <c r="D113" s="276"/>
      <c r="E113" s="63"/>
      <c r="F113" s="254"/>
      <c r="G113" s="67"/>
      <c r="H113" s="67"/>
      <c r="I113" s="67"/>
      <c r="J113" s="67"/>
      <c r="K113" s="67"/>
      <c r="L113" s="67"/>
      <c r="M113" s="67"/>
      <c r="N113" s="67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256"/>
      <c r="AO113" s="256"/>
    </row>
    <row r="114" spans="1:41" x14ac:dyDescent="0.3">
      <c r="A114" s="253"/>
      <c r="B114" s="47"/>
      <c r="C114" s="49"/>
      <c r="D114" s="276"/>
      <c r="E114" s="63"/>
      <c r="F114" s="254"/>
      <c r="G114" s="67"/>
      <c r="H114" s="67"/>
      <c r="I114" s="67"/>
      <c r="J114" s="67"/>
      <c r="K114" s="67"/>
      <c r="L114" s="67"/>
      <c r="M114" s="67"/>
      <c r="N114" s="67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56"/>
      <c r="AO114" s="256"/>
    </row>
    <row r="115" spans="1:41" x14ac:dyDescent="0.3">
      <c r="A115" s="253"/>
      <c r="B115" s="47"/>
      <c r="C115" s="49"/>
      <c r="D115" s="275"/>
      <c r="E115" s="63"/>
      <c r="F115" s="254"/>
      <c r="G115" s="67"/>
      <c r="H115" s="67"/>
      <c r="I115" s="67"/>
      <c r="J115" s="67"/>
      <c r="K115" s="67"/>
      <c r="L115" s="67"/>
      <c r="M115" s="67"/>
      <c r="N115" s="67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256"/>
      <c r="AO115" s="256"/>
    </row>
    <row r="116" spans="1:41" x14ac:dyDescent="0.3">
      <c r="A116" s="253"/>
      <c r="B116" s="47"/>
      <c r="C116" s="49"/>
      <c r="D116" s="275"/>
      <c r="E116" s="63"/>
      <c r="F116" s="254"/>
      <c r="G116" s="67"/>
      <c r="H116" s="67"/>
      <c r="I116" s="67"/>
      <c r="J116" s="67"/>
      <c r="K116" s="67"/>
      <c r="L116" s="67"/>
      <c r="M116" s="67"/>
      <c r="N116" s="67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206"/>
      <c r="AO116" s="207"/>
    </row>
    <row r="117" spans="1:41" x14ac:dyDescent="0.3">
      <c r="A117" s="253"/>
      <c r="B117" s="47"/>
      <c r="C117" s="49"/>
      <c r="D117" s="56"/>
      <c r="E117" s="193"/>
      <c r="F117" s="254"/>
      <c r="G117" s="67"/>
      <c r="H117" s="67"/>
      <c r="I117" s="67"/>
      <c r="J117" s="67"/>
      <c r="K117" s="67"/>
      <c r="L117" s="67"/>
      <c r="M117" s="67"/>
      <c r="N117" s="67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256"/>
      <c r="AO117" s="244"/>
    </row>
    <row r="118" spans="1:41" x14ac:dyDescent="0.3">
      <c r="A118" s="253"/>
      <c r="B118" s="47"/>
      <c r="C118" s="49"/>
      <c r="D118" s="56"/>
      <c r="E118" s="193"/>
      <c r="F118" s="254"/>
      <c r="G118" s="67"/>
      <c r="H118" s="67"/>
      <c r="I118" s="67"/>
      <c r="J118" s="67"/>
      <c r="K118" s="67"/>
      <c r="L118" s="67"/>
      <c r="M118" s="67"/>
      <c r="N118" s="67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256"/>
      <c r="AO118" s="244"/>
    </row>
    <row r="119" spans="1:41" x14ac:dyDescent="0.3">
      <c r="A119" s="253"/>
      <c r="B119" s="47"/>
      <c r="C119" s="49"/>
      <c r="D119" s="56"/>
      <c r="E119" s="193"/>
      <c r="F119" s="254"/>
      <c r="G119" s="67"/>
      <c r="H119" s="67"/>
      <c r="I119" s="67"/>
      <c r="J119" s="67"/>
      <c r="K119" s="67"/>
      <c r="L119" s="67"/>
      <c r="M119" s="67"/>
      <c r="N119" s="67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256"/>
      <c r="AO119" s="244"/>
    </row>
    <row r="120" spans="1:41" x14ac:dyDescent="0.3">
      <c r="A120" s="253"/>
      <c r="B120" s="47"/>
      <c r="C120" s="49"/>
      <c r="D120" s="56"/>
      <c r="E120" s="193"/>
      <c r="F120" s="254"/>
      <c r="G120" s="67"/>
      <c r="H120" s="67"/>
      <c r="I120" s="67"/>
      <c r="J120" s="67"/>
      <c r="K120" s="67"/>
      <c r="L120" s="67"/>
      <c r="M120" s="67"/>
      <c r="N120" s="67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256"/>
      <c r="AO120" s="244"/>
    </row>
    <row r="121" spans="1:41" x14ac:dyDescent="0.3">
      <c r="A121" s="253"/>
      <c r="B121" s="47"/>
      <c r="C121" s="49"/>
      <c r="D121" s="56"/>
      <c r="E121" s="193"/>
      <c r="F121" s="254"/>
      <c r="G121" s="67"/>
      <c r="H121" s="67"/>
      <c r="I121" s="67"/>
      <c r="J121" s="67"/>
      <c r="K121" s="67"/>
      <c r="L121" s="67"/>
      <c r="M121" s="67"/>
      <c r="N121" s="67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256"/>
      <c r="AO121" s="244"/>
    </row>
    <row r="122" spans="1:41" x14ac:dyDescent="0.3">
      <c r="A122" s="253"/>
      <c r="B122" s="47"/>
      <c r="C122" s="49"/>
      <c r="D122" s="275"/>
      <c r="E122" s="63"/>
      <c r="F122" s="254"/>
      <c r="G122" s="67"/>
      <c r="H122" s="67"/>
      <c r="I122" s="67"/>
      <c r="J122" s="67"/>
      <c r="K122" s="67"/>
      <c r="L122" s="67"/>
      <c r="M122" s="67"/>
      <c r="N122" s="67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256"/>
      <c r="AO122" s="244"/>
    </row>
    <row r="123" spans="1:41" x14ac:dyDescent="0.3">
      <c r="A123" s="253"/>
      <c r="B123" s="47"/>
      <c r="C123" s="49"/>
      <c r="D123" s="275"/>
      <c r="E123" s="63"/>
      <c r="F123" s="254"/>
      <c r="G123" s="67"/>
      <c r="H123" s="67"/>
      <c r="I123" s="67"/>
      <c r="J123" s="67"/>
      <c r="K123" s="67"/>
      <c r="L123" s="67"/>
      <c r="M123" s="67"/>
      <c r="N123" s="67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256"/>
      <c r="AO123" s="244"/>
    </row>
    <row r="124" spans="1:41" x14ac:dyDescent="0.3">
      <c r="A124" s="253"/>
      <c r="B124" s="47"/>
      <c r="C124" s="49"/>
      <c r="D124" s="276"/>
      <c r="E124" s="63"/>
      <c r="F124" s="254"/>
      <c r="G124" s="67"/>
      <c r="H124" s="67"/>
      <c r="I124" s="67"/>
      <c r="J124" s="67"/>
      <c r="K124" s="67"/>
      <c r="L124" s="67"/>
      <c r="M124" s="67"/>
      <c r="N124" s="67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256"/>
      <c r="AO124" s="244"/>
    </row>
    <row r="125" spans="1:41" x14ac:dyDescent="0.3">
      <c r="A125" s="253"/>
      <c r="B125" s="47"/>
      <c r="C125" s="49"/>
      <c r="D125" s="275"/>
      <c r="E125" s="63"/>
      <c r="F125" s="254"/>
      <c r="G125" s="67"/>
      <c r="H125" s="67"/>
      <c r="I125" s="67"/>
      <c r="J125" s="67"/>
      <c r="K125" s="67"/>
      <c r="L125" s="67"/>
      <c r="M125" s="67"/>
      <c r="N125" s="67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256"/>
      <c r="AO125" s="244"/>
    </row>
    <row r="126" spans="1:41" x14ac:dyDescent="0.3">
      <c r="A126" s="253"/>
      <c r="B126" s="47"/>
      <c r="C126" s="49"/>
      <c r="D126" s="276"/>
      <c r="E126" s="63"/>
      <c r="F126" s="254"/>
      <c r="G126" s="67"/>
      <c r="H126" s="67"/>
      <c r="I126" s="67"/>
      <c r="J126" s="67"/>
      <c r="K126" s="67"/>
      <c r="L126" s="67"/>
      <c r="M126" s="67"/>
      <c r="N126" s="67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256"/>
      <c r="AO126" s="244"/>
    </row>
    <row r="127" spans="1:41" x14ac:dyDescent="0.3">
      <c r="A127" s="253"/>
      <c r="B127" s="47"/>
      <c r="C127" s="49"/>
      <c r="D127" s="275"/>
      <c r="E127" s="63"/>
      <c r="F127" s="254"/>
      <c r="G127" s="67"/>
      <c r="H127" s="67"/>
      <c r="I127" s="67"/>
      <c r="J127" s="67"/>
      <c r="K127" s="67"/>
      <c r="L127" s="67"/>
      <c r="M127" s="67"/>
      <c r="N127" s="67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256"/>
      <c r="AO127" s="244"/>
    </row>
    <row r="128" spans="1:41" x14ac:dyDescent="0.3">
      <c r="A128" s="253"/>
      <c r="B128" s="47"/>
      <c r="C128" s="49"/>
      <c r="D128" s="275"/>
      <c r="E128" s="63"/>
      <c r="F128" s="254"/>
      <c r="G128" s="67"/>
      <c r="H128" s="67"/>
      <c r="I128" s="67"/>
      <c r="J128" s="67"/>
      <c r="K128" s="67"/>
      <c r="L128" s="67"/>
      <c r="M128" s="67"/>
      <c r="N128" s="67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256"/>
      <c r="AO128" s="244"/>
    </row>
    <row r="129" spans="1:41" x14ac:dyDescent="0.3">
      <c r="A129" s="253"/>
      <c r="B129" s="47"/>
      <c r="C129" s="49"/>
      <c r="D129" s="276"/>
      <c r="E129" s="63"/>
      <c r="F129" s="254"/>
      <c r="G129" s="67"/>
      <c r="H129" s="67"/>
      <c r="I129" s="67"/>
      <c r="J129" s="67"/>
      <c r="K129" s="67"/>
      <c r="L129" s="67"/>
      <c r="M129" s="67"/>
      <c r="N129" s="67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256"/>
      <c r="AO129" s="244"/>
    </row>
    <row r="130" spans="1:41" x14ac:dyDescent="0.3">
      <c r="A130" s="253"/>
      <c r="B130" s="47"/>
      <c r="C130" s="49"/>
      <c r="D130" s="276"/>
      <c r="E130" s="63"/>
      <c r="F130" s="254"/>
      <c r="G130" s="67"/>
      <c r="H130" s="67"/>
      <c r="I130" s="67"/>
      <c r="J130" s="67"/>
      <c r="K130" s="67"/>
      <c r="L130" s="67"/>
      <c r="M130" s="67"/>
      <c r="N130" s="67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256"/>
      <c r="AO130" s="244"/>
    </row>
    <row r="131" spans="1:41" x14ac:dyDescent="0.3">
      <c r="A131" s="253"/>
      <c r="B131" s="47"/>
      <c r="C131" s="49"/>
      <c r="D131" s="275"/>
      <c r="E131" s="63"/>
      <c r="F131" s="254"/>
      <c r="G131" s="67"/>
      <c r="H131" s="67"/>
      <c r="I131" s="67"/>
      <c r="J131" s="67"/>
      <c r="K131" s="67"/>
      <c r="L131" s="67"/>
      <c r="M131" s="67"/>
      <c r="N131" s="67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256"/>
      <c r="AO131" s="256"/>
    </row>
    <row r="132" spans="1:41" x14ac:dyDescent="0.3">
      <c r="A132" s="253"/>
      <c r="B132" s="47"/>
      <c r="C132" s="49"/>
      <c r="D132" s="275"/>
      <c r="E132" s="63"/>
      <c r="F132" s="254"/>
      <c r="G132" s="67"/>
      <c r="H132" s="67"/>
      <c r="I132" s="67"/>
      <c r="J132" s="67"/>
      <c r="K132" s="67"/>
      <c r="L132" s="67"/>
      <c r="M132" s="67"/>
      <c r="N132" s="67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256"/>
      <c r="AO132" s="256"/>
    </row>
    <row r="133" spans="1:41" x14ac:dyDescent="0.3">
      <c r="A133" s="253"/>
      <c r="B133" s="47"/>
      <c r="C133" s="49"/>
      <c r="D133" s="275"/>
      <c r="E133" s="63"/>
      <c r="F133" s="254"/>
      <c r="G133" s="67"/>
      <c r="H133" s="67"/>
      <c r="I133" s="67"/>
      <c r="J133" s="67"/>
      <c r="K133" s="67"/>
      <c r="L133" s="67"/>
      <c r="M133" s="67"/>
      <c r="N133" s="67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256"/>
      <c r="AO133" s="256"/>
    </row>
    <row r="134" spans="1:41" x14ac:dyDescent="0.3">
      <c r="A134" s="253"/>
      <c r="B134" s="47"/>
      <c r="C134" s="49"/>
      <c r="D134" s="275"/>
      <c r="E134" s="63"/>
      <c r="F134" s="254"/>
      <c r="G134" s="67"/>
      <c r="H134" s="67"/>
      <c r="I134" s="67"/>
      <c r="J134" s="67"/>
      <c r="K134" s="67"/>
      <c r="L134" s="67"/>
      <c r="M134" s="67"/>
      <c r="N134" s="67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256"/>
      <c r="AO134" s="256"/>
    </row>
    <row r="135" spans="1:41" x14ac:dyDescent="0.3">
      <c r="A135" s="253"/>
      <c r="B135" s="47"/>
      <c r="C135" s="49"/>
      <c r="D135" s="276"/>
      <c r="E135" s="63"/>
      <c r="F135" s="254"/>
      <c r="G135" s="67"/>
      <c r="H135" s="67"/>
      <c r="I135" s="67"/>
      <c r="J135" s="67"/>
      <c r="K135" s="67"/>
      <c r="L135" s="67"/>
      <c r="M135" s="67"/>
      <c r="N135" s="67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206"/>
      <c r="AO135" s="207"/>
    </row>
    <row r="136" spans="1:41" x14ac:dyDescent="0.3">
      <c r="A136" s="253"/>
      <c r="B136" s="47"/>
      <c r="C136" s="49"/>
      <c r="D136" s="277"/>
      <c r="E136" s="193"/>
      <c r="F136" s="254"/>
      <c r="G136" s="67"/>
      <c r="H136" s="67"/>
      <c r="I136" s="67"/>
      <c r="J136" s="67"/>
      <c r="K136" s="67"/>
      <c r="L136" s="67"/>
      <c r="M136" s="67"/>
      <c r="N136" s="67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256"/>
      <c r="AO136" s="244"/>
    </row>
    <row r="137" spans="1:41" x14ac:dyDescent="0.3">
      <c r="A137" s="253"/>
      <c r="B137" s="47"/>
      <c r="C137" s="49"/>
      <c r="D137" s="275"/>
      <c r="E137" s="63"/>
      <c r="F137" s="254"/>
      <c r="G137" s="67"/>
      <c r="H137" s="67"/>
      <c r="I137" s="67"/>
      <c r="J137" s="67"/>
      <c r="K137" s="67"/>
      <c r="L137" s="67"/>
      <c r="M137" s="67"/>
      <c r="N137" s="67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256"/>
      <c r="AO137" s="244"/>
    </row>
    <row r="138" spans="1:41" x14ac:dyDescent="0.3">
      <c r="A138" s="253"/>
      <c r="B138" s="47"/>
      <c r="C138" s="49"/>
      <c r="D138" s="276"/>
      <c r="E138" s="63"/>
      <c r="F138" s="254"/>
      <c r="G138" s="67"/>
      <c r="H138" s="67"/>
      <c r="I138" s="67"/>
      <c r="J138" s="67"/>
      <c r="K138" s="67"/>
      <c r="L138" s="67"/>
      <c r="M138" s="67"/>
      <c r="N138" s="67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256"/>
      <c r="AO138" s="244"/>
    </row>
    <row r="139" spans="1:41" x14ac:dyDescent="0.3">
      <c r="A139" s="253"/>
      <c r="B139" s="47"/>
      <c r="C139" s="49"/>
      <c r="D139" s="276"/>
      <c r="E139" s="63"/>
      <c r="F139" s="254"/>
      <c r="G139" s="67"/>
      <c r="H139" s="67"/>
      <c r="I139" s="67"/>
      <c r="J139" s="67"/>
      <c r="K139" s="67"/>
      <c r="L139" s="67"/>
      <c r="M139" s="67"/>
      <c r="N139" s="67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256"/>
      <c r="AO139" s="244"/>
    </row>
    <row r="140" spans="1:41" x14ac:dyDescent="0.3">
      <c r="A140" s="253"/>
      <c r="B140" s="47"/>
      <c r="C140" s="49"/>
      <c r="D140" s="276"/>
      <c r="E140" s="63"/>
      <c r="F140" s="254"/>
      <c r="G140" s="67"/>
      <c r="H140" s="67"/>
      <c r="I140" s="67"/>
      <c r="J140" s="67"/>
      <c r="K140" s="67"/>
      <c r="L140" s="67"/>
      <c r="M140" s="67"/>
      <c r="N140" s="67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206"/>
      <c r="AO140" s="207"/>
    </row>
    <row r="141" spans="1:41" x14ac:dyDescent="0.3">
      <c r="A141" s="253"/>
      <c r="B141" s="47"/>
      <c r="C141" s="49"/>
      <c r="D141" s="56"/>
      <c r="E141" s="63"/>
      <c r="F141" s="254"/>
      <c r="G141" s="67"/>
      <c r="H141" s="67"/>
      <c r="I141" s="67"/>
      <c r="J141" s="67"/>
      <c r="K141" s="67"/>
      <c r="L141" s="67"/>
      <c r="M141" s="67"/>
      <c r="N141" s="67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256"/>
      <c r="AO141" s="244"/>
    </row>
    <row r="142" spans="1:41" x14ac:dyDescent="0.3">
      <c r="A142" s="253"/>
      <c r="B142" s="47"/>
      <c r="C142" s="49"/>
      <c r="D142" s="56"/>
      <c r="E142" s="63"/>
      <c r="F142" s="254"/>
      <c r="G142" s="67"/>
      <c r="H142" s="67"/>
      <c r="I142" s="67"/>
      <c r="J142" s="67"/>
      <c r="K142" s="67"/>
      <c r="L142" s="67"/>
      <c r="M142" s="67"/>
      <c r="N142" s="67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256"/>
      <c r="AO142" s="244"/>
    </row>
    <row r="143" spans="1:41" x14ac:dyDescent="0.3">
      <c r="A143" s="253"/>
      <c r="B143" s="47"/>
      <c r="C143" s="49"/>
      <c r="D143" s="56"/>
      <c r="E143" s="63"/>
      <c r="F143" s="254"/>
      <c r="G143" s="67"/>
      <c r="H143" s="67"/>
      <c r="I143" s="67"/>
      <c r="J143" s="67"/>
      <c r="K143" s="67"/>
      <c r="L143" s="67"/>
      <c r="M143" s="67"/>
      <c r="N143" s="67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256"/>
      <c r="AO143" s="244"/>
    </row>
    <row r="144" spans="1:41" x14ac:dyDescent="0.3">
      <c r="A144" s="253"/>
      <c r="B144" s="47"/>
      <c r="C144" s="49"/>
      <c r="D144" s="56"/>
      <c r="E144" s="63"/>
      <c r="F144" s="254"/>
      <c r="G144" s="67"/>
      <c r="H144" s="67"/>
      <c r="I144" s="67"/>
      <c r="J144" s="67"/>
      <c r="K144" s="67"/>
      <c r="L144" s="67"/>
      <c r="M144" s="67"/>
      <c r="N144" s="67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256"/>
      <c r="AO144" s="244"/>
    </row>
    <row r="145" spans="1:258" x14ac:dyDescent="0.3">
      <c r="A145" s="253"/>
      <c r="B145" s="47"/>
      <c r="C145" s="49"/>
      <c r="D145" s="56"/>
      <c r="E145" s="63"/>
      <c r="F145" s="254"/>
      <c r="G145" s="67"/>
      <c r="H145" s="67"/>
      <c r="I145" s="67"/>
      <c r="J145" s="67"/>
      <c r="K145" s="67"/>
      <c r="L145" s="67"/>
      <c r="M145" s="67"/>
      <c r="N145" s="67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256"/>
      <c r="AO145" s="244"/>
    </row>
    <row r="146" spans="1:258" x14ac:dyDescent="0.3">
      <c r="A146" s="253"/>
      <c r="B146" s="47"/>
      <c r="C146" s="49"/>
      <c r="D146" s="56"/>
      <c r="E146" s="63"/>
      <c r="F146" s="254"/>
      <c r="G146" s="67"/>
      <c r="H146" s="67"/>
      <c r="I146" s="67"/>
      <c r="J146" s="67"/>
      <c r="K146" s="67"/>
      <c r="L146" s="67"/>
      <c r="M146" s="67"/>
      <c r="N146" s="67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256"/>
      <c r="AO146" s="244"/>
    </row>
    <row r="147" spans="1:258" x14ac:dyDescent="0.3">
      <c r="A147" s="253"/>
      <c r="B147" s="47"/>
      <c r="C147" s="49"/>
      <c r="D147" s="56"/>
      <c r="E147" s="63"/>
      <c r="F147" s="254"/>
      <c r="G147" s="67"/>
      <c r="H147" s="67"/>
      <c r="I147" s="67"/>
      <c r="J147" s="67"/>
      <c r="K147" s="67"/>
      <c r="L147" s="67"/>
      <c r="M147" s="67"/>
      <c r="N147" s="67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256"/>
      <c r="AO147" s="244"/>
    </row>
    <row r="148" spans="1:258" x14ac:dyDescent="0.3">
      <c r="A148" s="253"/>
      <c r="B148" s="47"/>
      <c r="C148" s="49"/>
      <c r="D148" s="56"/>
      <c r="E148" s="63"/>
      <c r="F148" s="254"/>
      <c r="G148" s="67"/>
      <c r="H148" s="67"/>
      <c r="I148" s="67"/>
      <c r="J148" s="67"/>
      <c r="K148" s="67"/>
      <c r="L148" s="67"/>
      <c r="M148" s="67"/>
      <c r="N148" s="67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256"/>
      <c r="AO148" s="244"/>
    </row>
    <row r="149" spans="1:258" x14ac:dyDescent="0.3">
      <c r="A149" s="253"/>
      <c r="B149" s="47"/>
      <c r="C149" s="49"/>
      <c r="D149" s="56"/>
      <c r="E149" s="63"/>
      <c r="F149" s="254"/>
      <c r="G149" s="67"/>
      <c r="H149" s="67"/>
      <c r="I149" s="67"/>
      <c r="J149" s="67"/>
      <c r="K149" s="67"/>
      <c r="L149" s="67"/>
      <c r="M149" s="67"/>
      <c r="N149" s="67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256"/>
      <c r="AO149" s="244"/>
    </row>
    <row r="150" spans="1:258" x14ac:dyDescent="0.3">
      <c r="A150" s="253"/>
      <c r="B150" s="47"/>
      <c r="C150" s="49"/>
      <c r="D150" s="56"/>
      <c r="E150" s="63"/>
      <c r="F150" s="254"/>
      <c r="G150" s="67"/>
      <c r="H150" s="67"/>
      <c r="I150" s="67"/>
      <c r="J150" s="67"/>
      <c r="K150" s="67"/>
      <c r="L150" s="67"/>
      <c r="M150" s="67"/>
      <c r="N150" s="67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256"/>
      <c r="AO150" s="244"/>
    </row>
    <row r="151" spans="1:258" x14ac:dyDescent="0.3">
      <c r="A151" s="253"/>
      <c r="B151" s="47"/>
      <c r="C151" s="49"/>
      <c r="D151" s="56"/>
      <c r="E151" s="63"/>
      <c r="F151" s="254"/>
      <c r="G151" s="67"/>
      <c r="H151" s="67"/>
      <c r="I151" s="67"/>
      <c r="J151" s="67"/>
      <c r="K151" s="67"/>
      <c r="L151" s="67"/>
      <c r="M151" s="67"/>
      <c r="N151" s="67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256"/>
      <c r="AO151" s="256"/>
    </row>
    <row r="152" spans="1:258" x14ac:dyDescent="0.3">
      <c r="A152" s="253"/>
      <c r="B152" s="47"/>
      <c r="C152" s="49"/>
      <c r="D152" s="56"/>
      <c r="E152" s="63"/>
      <c r="F152" s="254"/>
      <c r="G152" s="67"/>
      <c r="H152" s="67"/>
      <c r="I152" s="67"/>
      <c r="J152" s="67"/>
      <c r="K152" s="67"/>
      <c r="L152" s="67"/>
      <c r="M152" s="67"/>
      <c r="N152" s="67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256"/>
      <c r="AO152" s="256"/>
    </row>
    <row r="153" spans="1:258" s="2" customFormat="1" x14ac:dyDescent="0.3">
      <c r="A153" s="39"/>
      <c r="B153" s="53" t="s">
        <v>31</v>
      </c>
      <c r="D153" s="57"/>
      <c r="E153" s="189" t="e">
        <f>SUM(E16:E74)-#REF!-#REF!</f>
        <v>#REF!</v>
      </c>
      <c r="F153" s="189">
        <v>0</v>
      </c>
      <c r="G153" s="69">
        <f>SUM(G9:G152)</f>
        <v>8045</v>
      </c>
      <c r="H153" s="69">
        <f t="shared" ref="H153:AO153" si="0">SUM(H9:H152)</f>
        <v>138.41999999999999</v>
      </c>
      <c r="I153" s="69">
        <f t="shared" si="0"/>
        <v>0</v>
      </c>
      <c r="J153" s="69">
        <f t="shared" si="0"/>
        <v>0</v>
      </c>
      <c r="K153" s="69">
        <f t="shared" si="0"/>
        <v>1827</v>
      </c>
      <c r="L153" s="69">
        <f t="shared" si="0"/>
        <v>0</v>
      </c>
      <c r="M153" s="69">
        <f t="shared" si="0"/>
        <v>0</v>
      </c>
      <c r="N153" s="69">
        <f t="shared" si="0"/>
        <v>0</v>
      </c>
      <c r="O153" s="69">
        <f t="shared" si="0"/>
        <v>227.36</v>
      </c>
      <c r="P153" s="69">
        <f t="shared" si="0"/>
        <v>56.84</v>
      </c>
      <c r="Q153" s="69">
        <f t="shared" si="0"/>
        <v>0</v>
      </c>
      <c r="R153" s="69">
        <f t="shared" si="0"/>
        <v>0</v>
      </c>
      <c r="S153" s="69">
        <f t="shared" si="0"/>
        <v>0</v>
      </c>
      <c r="T153" s="69">
        <f t="shared" si="0"/>
        <v>0</v>
      </c>
      <c r="U153" s="69">
        <f t="shared" si="0"/>
        <v>0</v>
      </c>
      <c r="V153" s="69">
        <f t="shared" si="0"/>
        <v>0</v>
      </c>
      <c r="W153" s="69">
        <f t="shared" si="0"/>
        <v>0</v>
      </c>
      <c r="X153" s="69">
        <f t="shared" si="0"/>
        <v>0</v>
      </c>
      <c r="Y153" s="69">
        <f t="shared" si="0"/>
        <v>0</v>
      </c>
      <c r="Z153" s="69">
        <f t="shared" si="0"/>
        <v>0</v>
      </c>
      <c r="AA153" s="69">
        <f t="shared" si="0"/>
        <v>365</v>
      </c>
      <c r="AB153" s="69">
        <f t="shared" si="0"/>
        <v>0</v>
      </c>
      <c r="AC153" s="69">
        <f t="shared" si="0"/>
        <v>759.25</v>
      </c>
      <c r="AD153" s="69">
        <f t="shared" si="0"/>
        <v>0</v>
      </c>
      <c r="AE153" s="69">
        <f t="shared" si="0"/>
        <v>0</v>
      </c>
      <c r="AF153" s="69">
        <f t="shared" si="0"/>
        <v>760</v>
      </c>
      <c r="AG153" s="69">
        <f t="shared" si="0"/>
        <v>0</v>
      </c>
      <c r="AH153" s="69">
        <f t="shared" si="0"/>
        <v>0</v>
      </c>
      <c r="AI153" s="69">
        <f t="shared" si="0"/>
        <v>0</v>
      </c>
      <c r="AJ153" s="69">
        <f t="shared" si="0"/>
        <v>0</v>
      </c>
      <c r="AK153" s="69">
        <f t="shared" si="0"/>
        <v>0</v>
      </c>
      <c r="AL153" s="69">
        <f t="shared" si="0"/>
        <v>0</v>
      </c>
      <c r="AM153" s="69">
        <f t="shared" si="0"/>
        <v>73</v>
      </c>
      <c r="AN153" s="69">
        <f t="shared" si="0"/>
        <v>10010.42</v>
      </c>
      <c r="AO153" s="69">
        <f t="shared" si="0"/>
        <v>2241.4500000000003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</row>
    <row r="154" spans="1:258" ht="13.5" thickBot="1" x14ac:dyDescent="0.35">
      <c r="A154" s="38"/>
      <c r="B154" s="52" t="s">
        <v>30</v>
      </c>
      <c r="C154" s="9"/>
      <c r="D154" s="58"/>
      <c r="E154" s="65" t="e">
        <f>#REF!+#REF!+#REF!+#REF!+#REF!</f>
        <v>#REF!</v>
      </c>
      <c r="F154" s="187" t="e">
        <f>#REF!+#REF!+#REF!+#REF!+#REF!+#REF!+#REF!</f>
        <v>#REF!</v>
      </c>
      <c r="G154" s="70"/>
      <c r="H154" s="71"/>
      <c r="I154" s="71"/>
      <c r="J154" s="71"/>
      <c r="K154" s="71"/>
      <c r="L154" s="71"/>
      <c r="M154" s="71"/>
      <c r="N154" s="71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6"/>
      <c r="AH154" s="76"/>
      <c r="AI154" s="76"/>
      <c r="AJ154" s="76"/>
      <c r="AK154" s="76"/>
      <c r="AL154" s="76"/>
      <c r="AM154" s="11"/>
      <c r="AN154" s="40"/>
      <c r="AO154" s="40"/>
    </row>
    <row r="155" spans="1:258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6"/>
      <c r="AE155" s="26"/>
      <c r="AF155" s="25"/>
      <c r="AG155" s="27"/>
      <c r="AH155" s="27"/>
      <c r="AI155" s="27"/>
      <c r="AJ155" s="27"/>
      <c r="AK155" s="27"/>
      <c r="AL155" s="27"/>
      <c r="AM155" s="13"/>
      <c r="AN155" s="40"/>
      <c r="AO155" s="40"/>
    </row>
    <row r="156" spans="1:258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10010.42</v>
      </c>
      <c r="I156" s="4"/>
      <c r="J156" s="48"/>
      <c r="K156" s="4"/>
      <c r="L156" s="4"/>
      <c r="M156" s="4"/>
      <c r="N156" s="4"/>
      <c r="O156" s="29"/>
      <c r="P156" s="29"/>
      <c r="Q156" s="15">
        <f>SUM(Q153:AK153)</f>
        <v>1884.25</v>
      </c>
      <c r="R156" s="15"/>
      <c r="S156" s="29"/>
      <c r="T156" s="29"/>
      <c r="U156" s="29"/>
      <c r="V156" s="29"/>
      <c r="W156" s="29"/>
      <c r="X156" s="15"/>
      <c r="Y156" s="15"/>
      <c r="Z156" s="42" t="s">
        <v>14</v>
      </c>
      <c r="AA156" s="15">
        <f>SUM(O153:AM153)</f>
        <v>2241.4499999999998</v>
      </c>
      <c r="AB156" s="29"/>
      <c r="AD156" s="30"/>
      <c r="AE156" s="30"/>
      <c r="AF156" s="29"/>
      <c r="AG156" s="41"/>
      <c r="AH156" s="41"/>
      <c r="AI156" s="41"/>
      <c r="AJ156" s="41"/>
      <c r="AK156" s="41"/>
      <c r="AL156" s="41"/>
      <c r="AM156" s="13"/>
      <c r="AN156" s="40"/>
      <c r="AO156" s="40"/>
    </row>
    <row r="157" spans="1:258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6"/>
      <c r="AE157" s="26"/>
      <c r="AF157" s="25"/>
      <c r="AG157" s="27"/>
      <c r="AH157" s="27"/>
      <c r="AI157" s="27"/>
      <c r="AJ157" s="27"/>
      <c r="AK157" s="27"/>
      <c r="AL157" s="27"/>
      <c r="AM157" s="13"/>
      <c r="AN157" s="40"/>
      <c r="AO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M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4" zoomScaleNormal="100" workbookViewId="0">
      <selection activeCell="C9" sqref="C9:C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45382</v>
      </c>
      <c r="D7" s="133">
        <v>45412</v>
      </c>
      <c r="E7" s="133">
        <v>45443</v>
      </c>
      <c r="F7" s="133">
        <v>45473</v>
      </c>
      <c r="G7" s="133">
        <v>45504</v>
      </c>
      <c r="H7" s="133">
        <v>45535</v>
      </c>
      <c r="I7" s="133">
        <v>45565</v>
      </c>
      <c r="J7" s="133">
        <v>45596</v>
      </c>
      <c r="K7" s="133">
        <v>45626</v>
      </c>
      <c r="L7" s="133">
        <v>45657</v>
      </c>
      <c r="M7" s="133">
        <v>45688</v>
      </c>
      <c r="N7" s="134">
        <v>45716</v>
      </c>
      <c r="O7" s="133">
        <v>45747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27730.83</v>
      </c>
      <c r="D9" s="139">
        <v>35361.379999999997</v>
      </c>
      <c r="E9" s="139"/>
      <c r="F9" s="139"/>
      <c r="G9" s="140"/>
      <c r="H9" s="140"/>
      <c r="I9" s="140"/>
      <c r="J9" s="140"/>
      <c r="K9" s="140"/>
      <c r="L9" s="140"/>
      <c r="M9" s="140"/>
      <c r="N9" s="140"/>
      <c r="O9" s="140"/>
    </row>
    <row r="10" spans="1:19" s="137" customFormat="1" ht="15.75" customHeight="1" thickBot="1" x14ac:dyDescent="0.3">
      <c r="B10" s="203" t="s">
        <v>85</v>
      </c>
      <c r="C10" s="142">
        <v>0</v>
      </c>
      <c r="D10" s="141">
        <v>138.41999999999999</v>
      </c>
      <c r="E10" s="141"/>
      <c r="F10" s="141"/>
      <c r="G10" s="141"/>
      <c r="H10" s="141"/>
      <c r="I10" s="141"/>
      <c r="J10" s="142"/>
      <c r="K10" s="142"/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v>27730.83</v>
      </c>
      <c r="D11" s="144">
        <f t="shared" ref="C11:O11" si="0">SUM(D9:D10)</f>
        <v>35499.799999999996</v>
      </c>
      <c r="E11" s="144">
        <f t="shared" si="0"/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10524.36</v>
      </c>
      <c r="D14" s="153">
        <f t="shared" ref="D14:O14" si="1">D11-C11</f>
        <v>7768.9699999999939</v>
      </c>
      <c r="E14" s="153">
        <f t="shared" si="1"/>
        <v>-35499.799999999996</v>
      </c>
      <c r="F14" s="153">
        <f t="shared" si="1"/>
        <v>0</v>
      </c>
      <c r="G14" s="153">
        <f t="shared" si="1"/>
        <v>0</v>
      </c>
      <c r="H14" s="153">
        <f t="shared" si="1"/>
        <v>0</v>
      </c>
      <c r="I14" s="153">
        <f>I11-H11</f>
        <v>0</v>
      </c>
      <c r="J14" s="153">
        <f>J11-I11</f>
        <v>0</v>
      </c>
      <c r="K14" s="153">
        <f>K11-J11</f>
        <v>0</v>
      </c>
      <c r="L14" s="153">
        <f t="shared" si="1"/>
        <v>0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11010.96</v>
      </c>
      <c r="D17" s="159">
        <f>receiptsandpayment!AN19</f>
        <v>10010.42</v>
      </c>
      <c r="E17" s="159">
        <f>receiptsandpayment!AN27</f>
        <v>0</v>
      </c>
      <c r="F17" s="159">
        <f>receiptsandpayment!AN41</f>
        <v>0</v>
      </c>
      <c r="G17" s="159">
        <f>receiptsandpayment!AN48</f>
        <v>0</v>
      </c>
      <c r="H17" s="159">
        <f>receiptsandpayment!AN58</f>
        <v>0</v>
      </c>
      <c r="I17" s="159">
        <f>receiptsandpayment!AN65</f>
        <v>0</v>
      </c>
      <c r="J17" s="159">
        <f>receiptsandpayment!AN76</f>
        <v>0</v>
      </c>
      <c r="K17" s="159">
        <f>receiptsandpayment!AN94</f>
        <v>0</v>
      </c>
      <c r="L17" s="159">
        <f>receiptsandpayment!AN105</f>
        <v>0</v>
      </c>
      <c r="M17" s="159">
        <f>receiptsandpayment!AN116</f>
        <v>0</v>
      </c>
      <c r="N17" s="159">
        <f>receiptsandpayment!AN135</f>
        <v>0</v>
      </c>
      <c r="O17" s="159">
        <f>receiptsandpayment!AN140</f>
        <v>0</v>
      </c>
      <c r="P17" s="152"/>
    </row>
    <row r="18" spans="2:18" s="137" customFormat="1" ht="15.75" customHeight="1" x14ac:dyDescent="0.25">
      <c r="B18" s="160" t="s">
        <v>7</v>
      </c>
      <c r="C18" s="161">
        <v>486.6</v>
      </c>
      <c r="D18" s="162">
        <f>receiptsandpayment!AO19</f>
        <v>2241.4500000000003</v>
      </c>
      <c r="E18" s="162">
        <f>receiptsandpayment!AO27</f>
        <v>0</v>
      </c>
      <c r="F18" s="162">
        <f>receiptsandpayment!AO41</f>
        <v>0</v>
      </c>
      <c r="G18" s="162">
        <f>receiptsandpayment!AO48</f>
        <v>0</v>
      </c>
      <c r="H18" s="162">
        <f>receiptsandpayment!AO58</f>
        <v>0</v>
      </c>
      <c r="I18" s="162">
        <f>receiptsandpayment!AO65</f>
        <v>0</v>
      </c>
      <c r="J18" s="162">
        <f>receiptsandpayment!AO76</f>
        <v>0</v>
      </c>
      <c r="K18" s="162">
        <f>receiptsandpayment!AO94</f>
        <v>0</v>
      </c>
      <c r="L18" s="162">
        <f>receiptsandpayment!AO105</f>
        <v>0</v>
      </c>
      <c r="M18" s="162">
        <f>receiptsandpayment!AO116</f>
        <v>0</v>
      </c>
      <c r="N18" s="161">
        <f>receiptsandpayment!AO135</f>
        <v>0</v>
      </c>
      <c r="O18" s="161">
        <f>receiptsandpayment!AO140</f>
        <v>0</v>
      </c>
      <c r="P18" s="152"/>
    </row>
    <row r="19" spans="2:18" s="130" customFormat="1" ht="15.75" customHeight="1" thickBot="1" x14ac:dyDescent="0.3">
      <c r="B19" s="163" t="s">
        <v>4</v>
      </c>
      <c r="C19" s="164">
        <v>10524.359999999999</v>
      </c>
      <c r="D19" s="164">
        <f>D17-D18</f>
        <v>7768.9699999999993</v>
      </c>
      <c r="E19" s="164">
        <f t="shared" ref="E19:O19" si="2">E17-E18</f>
        <v>0</v>
      </c>
      <c r="F19" s="164">
        <f t="shared" si="2"/>
        <v>0</v>
      </c>
      <c r="G19" s="164">
        <f t="shared" si="2"/>
        <v>0</v>
      </c>
      <c r="H19" s="164">
        <f t="shared" si="2"/>
        <v>0</v>
      </c>
      <c r="I19" s="164">
        <f t="shared" si="2"/>
        <v>0</v>
      </c>
      <c r="J19" s="164">
        <f t="shared" si="2"/>
        <v>0</v>
      </c>
      <c r="K19" s="164">
        <f t="shared" si="2"/>
        <v>0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0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v>0</v>
      </c>
      <c r="D23" s="171">
        <f t="shared" ref="D23:O23" si="3">D14-D19</f>
        <v>0</v>
      </c>
      <c r="E23" s="171">
        <f t="shared" si="3"/>
        <v>-35499.799999999996</v>
      </c>
      <c r="F23" s="171">
        <f t="shared" si="3"/>
        <v>0</v>
      </c>
      <c r="G23" s="171">
        <f t="shared" si="3"/>
        <v>0</v>
      </c>
      <c r="H23" s="171">
        <f t="shared" si="3"/>
        <v>0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/>
      <c r="D26" s="186"/>
      <c r="E26" s="186"/>
      <c r="F26" s="186"/>
      <c r="G26" s="186"/>
      <c r="H26" s="186"/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/>
      <c r="D27" s="173"/>
      <c r="F27" s="173"/>
      <c r="G27" s="173"/>
      <c r="H27" s="173"/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/>
      <c r="D28" s="186"/>
      <c r="E28" s="186"/>
      <c r="F28" s="186"/>
      <c r="G28" s="186"/>
      <c r="H28" s="195"/>
      <c r="I28" s="195"/>
      <c r="J28" s="243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/>
      <c r="E29" s="173"/>
      <c r="F29" s="173"/>
      <c r="G29" s="173"/>
      <c r="H29" s="173"/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v>0</v>
      </c>
      <c r="D30" s="177">
        <f t="shared" ref="D30:N30" si="4">D29-D27</f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 t="shared" si="4"/>
        <v>0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4"/>
  <sheetViews>
    <sheetView topLeftCell="G1" zoomScaleNormal="100" workbookViewId="0">
      <pane ySplit="6" topLeftCell="A61" activePane="bottomLeft" state="frozen"/>
      <selection pane="bottomLeft" activeCell="T61" sqref="T61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0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133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142</v>
      </c>
      <c r="U6" s="224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5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6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8"/>
      <c r="H12" s="218">
        <v>8045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0</v>
      </c>
      <c r="R12" s="218">
        <v>0</v>
      </c>
      <c r="S12" s="218">
        <v>0</v>
      </c>
      <c r="T12" s="227">
        <v>8045</v>
      </c>
      <c r="U12" s="77" t="e">
        <f>T12/G12*100</f>
        <v>#DIV/0!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8"/>
      <c r="H13" s="218">
        <v>138.41999999999999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27">
        <v>138.41999999999999</v>
      </c>
      <c r="U13" s="77" t="e">
        <f>T13/G13*100</f>
        <v>#DIV/0!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19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26">
        <f>receiptsandpayment!I153</f>
        <v>0</v>
      </c>
      <c r="U19" s="77" t="e">
        <f t="shared" si="0"/>
        <v>#DIV/0!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19"/>
      <c r="H20" s="219">
        <v>0</v>
      </c>
      <c r="I20" s="219">
        <f>receiptsandpayment!J18</f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26">
        <f>receiptsandpayment!J153</f>
        <v>0</v>
      </c>
      <c r="U20" s="77" t="e">
        <f t="shared" si="0"/>
        <v>#DIV/0!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/>
      <c r="H21" s="90">
        <v>1827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226">
        <v>1827</v>
      </c>
      <c r="U21" s="219">
        <f>receiptsandpayment!K153</f>
        <v>1827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/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6">
        <f>receiptsandpayment!I153</f>
        <v>0</v>
      </c>
      <c r="U22" s="219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/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6">
        <f>receiptsandpayment!M153</f>
        <v>0</v>
      </c>
      <c r="U23" s="219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19"/>
      <c r="H24" s="219">
        <f>receiptsandpayment!N153</f>
        <v>0</v>
      </c>
      <c r="I24" s="219">
        <f>SUM(receiptsandpayment!N26:N27)</f>
        <v>0</v>
      </c>
      <c r="J24" s="219">
        <f>SUM(receiptsandpayment!N26:N32)</f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26">
        <f>receiptsandpayment!N153</f>
        <v>0</v>
      </c>
      <c r="U24" s="77" t="e">
        <f t="shared" si="0"/>
        <v>#DIV/0!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0</v>
      </c>
      <c r="H25" s="96">
        <f t="shared" si="1"/>
        <v>10010.42</v>
      </c>
      <c r="I25" s="96">
        <f t="shared" si="1"/>
        <v>0</v>
      </c>
      <c r="J25" s="96">
        <f t="shared" si="1"/>
        <v>0</v>
      </c>
      <c r="K25" s="96">
        <f t="shared" si="1"/>
        <v>0</v>
      </c>
      <c r="L25" s="96">
        <f t="shared" si="1"/>
        <v>0</v>
      </c>
      <c r="M25" s="96">
        <f t="shared" si="1"/>
        <v>0</v>
      </c>
      <c r="N25" s="96">
        <f t="shared" si="1"/>
        <v>0</v>
      </c>
      <c r="O25" s="96">
        <f t="shared" si="1"/>
        <v>0</v>
      </c>
      <c r="P25" s="96">
        <f t="shared" si="1"/>
        <v>0</v>
      </c>
      <c r="Q25" s="96">
        <f t="shared" si="1"/>
        <v>0</v>
      </c>
      <c r="R25" s="96">
        <f t="shared" si="1"/>
        <v>0</v>
      </c>
      <c r="S25" s="96">
        <f t="shared" si="1"/>
        <v>0</v>
      </c>
      <c r="T25" s="228">
        <f t="shared" si="1"/>
        <v>10010.42</v>
      </c>
      <c r="U25" s="77" t="e">
        <f t="shared" si="0"/>
        <v>#DIV/0!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29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0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0"/>
      <c r="H28" s="222">
        <v>227.36</v>
      </c>
      <c r="I28" s="222">
        <v>0</v>
      </c>
      <c r="J28" s="222">
        <v>0</v>
      </c>
      <c r="K28" s="222">
        <v>0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0</v>
      </c>
      <c r="T28" s="226">
        <f>receiptsandpayment!O153</f>
        <v>227.36</v>
      </c>
      <c r="U28" s="77" t="e">
        <f t="shared" si="0"/>
        <v>#DIV/0!</v>
      </c>
      <c r="V28" s="115"/>
    </row>
    <row r="29" spans="1:22" ht="14.5" thickBot="1" x14ac:dyDescent="0.35">
      <c r="A29" s="102"/>
      <c r="B29" s="198" t="s">
        <v>97</v>
      </c>
      <c r="C29" s="101"/>
      <c r="D29" s="101"/>
      <c r="E29" s="101"/>
      <c r="F29" s="101"/>
      <c r="G29" s="220"/>
      <c r="H29" s="222">
        <v>56.84</v>
      </c>
      <c r="I29" s="222">
        <v>0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30">
        <f>receiptsandpayment!P153</f>
        <v>56.84</v>
      </c>
      <c r="U29" s="77" t="e">
        <f t="shared" si="0"/>
        <v>#DIV/0!</v>
      </c>
      <c r="V29" s="115">
        <f>SUM(T30:T52)</f>
        <v>1957.25</v>
      </c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0"/>
      <c r="H30" s="222">
        <v>0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31">
        <f>receiptsandpayment!Q153</f>
        <v>0</v>
      </c>
      <c r="U30" s="77" t="e">
        <f t="shared" si="0"/>
        <v>#DIV/0!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0"/>
      <c r="H31" s="222">
        <v>0</v>
      </c>
      <c r="I31" s="222">
        <v>0</v>
      </c>
      <c r="J31" s="222">
        <v>0</v>
      </c>
      <c r="K31" s="222">
        <v>0</v>
      </c>
      <c r="L31" s="222">
        <v>0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32">
        <f>receiptsandpayment!R153</f>
        <v>0</v>
      </c>
      <c r="U31" s="77" t="e">
        <f t="shared" si="0"/>
        <v>#DIV/0!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0"/>
      <c r="H32" s="222">
        <v>0</v>
      </c>
      <c r="I32" s="222">
        <v>0</v>
      </c>
      <c r="J32" s="222">
        <v>0</v>
      </c>
      <c r="K32" s="222">
        <v>0</v>
      </c>
      <c r="L32" s="222">
        <v>0</v>
      </c>
      <c r="M32" s="222">
        <v>0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32">
        <f>receiptsandpayment!S153</f>
        <v>0</v>
      </c>
      <c r="U32" s="77" t="e">
        <f t="shared" si="0"/>
        <v>#DIV/0!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0"/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32">
        <f>receiptsandpayment!T153</f>
        <v>0</v>
      </c>
      <c r="U33" s="77" t="e">
        <f t="shared" si="0"/>
        <v>#DIV/0!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0"/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32">
        <f>receiptsandpayment!U153</f>
        <v>0</v>
      </c>
      <c r="U34" s="77" t="e">
        <f t="shared" si="0"/>
        <v>#DIV/0!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0"/>
      <c r="H35" s="222">
        <v>0</v>
      </c>
      <c r="I35" s="222">
        <v>0</v>
      </c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32">
        <f>receiptsandpayment!V153</f>
        <v>0</v>
      </c>
      <c r="U35" s="77" t="e">
        <f t="shared" si="0"/>
        <v>#DIV/0!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0"/>
      <c r="H36" s="222">
        <v>0</v>
      </c>
      <c r="I36" s="222">
        <v>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32">
        <f>receiptsandpayment!W153</f>
        <v>0</v>
      </c>
      <c r="U36" s="77" t="e">
        <f t="shared" si="0"/>
        <v>#DIV/0!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0"/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32">
        <f>receiptsandpayment!X153</f>
        <v>0</v>
      </c>
      <c r="U37" s="77" t="e">
        <f t="shared" si="0"/>
        <v>#DIV/0!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0"/>
      <c r="H38" s="222">
        <v>0</v>
      </c>
      <c r="I38" s="222">
        <v>0</v>
      </c>
      <c r="J38" s="222">
        <v>0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32">
        <f>receiptsandpayment!Y153</f>
        <v>0</v>
      </c>
      <c r="U38" s="77" t="e">
        <f t="shared" si="0"/>
        <v>#DIV/0!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0"/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32">
        <f>receiptsandpayment!Z153</f>
        <v>0</v>
      </c>
      <c r="U39" s="219" t="s">
        <v>111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0"/>
      <c r="H40" s="222">
        <v>365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33">
        <f>receiptsandpayment!AA153</f>
        <v>365</v>
      </c>
      <c r="U40" s="77" t="e">
        <f t="shared" si="0"/>
        <v>#DIV/0!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0"/>
      <c r="H41" s="222">
        <v>0</v>
      </c>
      <c r="I41" s="222">
        <v>0</v>
      </c>
      <c r="J41" s="222">
        <v>0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34">
        <f>receiptsandpayment!AB153</f>
        <v>0</v>
      </c>
      <c r="U41" s="77" t="e">
        <f t="shared" si="0"/>
        <v>#DIV/0!</v>
      </c>
      <c r="V41" s="115"/>
    </row>
    <row r="42" spans="1:22" ht="14.5" thickBot="1" x14ac:dyDescent="0.35">
      <c r="A42" s="102"/>
      <c r="B42" s="104" t="str">
        <f>receiptsandpayment!AC8</f>
        <v>Trees/ Plants</v>
      </c>
      <c r="C42" s="109"/>
      <c r="D42" s="109"/>
      <c r="E42" s="109"/>
      <c r="F42" s="109"/>
      <c r="G42" s="220"/>
      <c r="H42" s="222">
        <v>759.25</v>
      </c>
      <c r="I42" s="222">
        <v>0</v>
      </c>
      <c r="J42" s="222">
        <v>0</v>
      </c>
      <c r="K42" s="222">
        <v>0</v>
      </c>
      <c r="L42" s="222">
        <v>0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34">
        <f>receiptsandpayment!AC153</f>
        <v>759.25</v>
      </c>
      <c r="U42" s="77" t="e">
        <f t="shared" si="0"/>
        <v>#DIV/0!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0"/>
      <c r="H43" s="222">
        <v>0</v>
      </c>
      <c r="I43" s="222">
        <v>0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34">
        <f>receiptsandpayment!AD153</f>
        <v>0</v>
      </c>
      <c r="U43" s="77" t="e">
        <f t="shared" si="0"/>
        <v>#DIV/0!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0"/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34">
        <f>receiptsandpayment!AE153</f>
        <v>0</v>
      </c>
      <c r="U44" s="77" t="e">
        <f t="shared" si="0"/>
        <v>#DIV/0!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0"/>
      <c r="H45" s="222">
        <v>760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35">
        <f>receiptsandpayment!AF153</f>
        <v>760</v>
      </c>
      <c r="U45" s="77" t="e">
        <f t="shared" si="0"/>
        <v>#DIV/0!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/>
      <c r="H46" s="222">
        <v>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33">
        <f>receiptsandpayment!AG153</f>
        <v>0</v>
      </c>
      <c r="U46" s="77" t="e">
        <f t="shared" si="0"/>
        <v>#DIV/0!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/>
      <c r="H47" s="222">
        <v>0</v>
      </c>
      <c r="I47" s="222">
        <v>0</v>
      </c>
      <c r="J47" s="222">
        <v>0</v>
      </c>
      <c r="K47" s="222">
        <v>0</v>
      </c>
      <c r="L47" s="222">
        <v>0</v>
      </c>
      <c r="M47" s="222">
        <v>0</v>
      </c>
      <c r="N47" s="222">
        <v>0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31">
        <f>receiptsandpayment!AH153</f>
        <v>0</v>
      </c>
      <c r="U47" s="77" t="e">
        <f t="shared" si="0"/>
        <v>#DIV/0!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/>
      <c r="H48" s="222">
        <v>0</v>
      </c>
      <c r="I48" s="222">
        <v>0</v>
      </c>
      <c r="J48" s="222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32">
        <f>receiptsandpayment!AI153</f>
        <v>0</v>
      </c>
      <c r="U48" s="219" t="s">
        <v>111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/>
      <c r="H49" s="222">
        <v>0</v>
      </c>
      <c r="I49" s="222">
        <v>0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33">
        <f>receiptsandpayment!AJ153</f>
        <v>0</v>
      </c>
      <c r="U49" s="77" t="e">
        <f t="shared" si="0"/>
        <v>#DIV/0!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/>
      <c r="H50" s="222">
        <v>0</v>
      </c>
      <c r="I50" s="222">
        <v>0</v>
      </c>
      <c r="J50" s="222">
        <v>0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33">
        <f>receiptsandpayment!AK153</f>
        <v>0</v>
      </c>
      <c r="U50" s="77" t="e">
        <f t="shared" si="0"/>
        <v>#DIV/0!</v>
      </c>
      <c r="V50" s="115"/>
    </row>
    <row r="51" spans="1:22" ht="14.5" thickBot="1" x14ac:dyDescent="0.35">
      <c r="A51" s="102"/>
      <c r="B51" s="198" t="s">
        <v>139</v>
      </c>
      <c r="C51" s="106"/>
      <c r="D51" s="108"/>
      <c r="E51" s="108"/>
      <c r="F51" s="108"/>
      <c r="G51" s="220"/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33">
        <f>receiptsandpayment!AL153</f>
        <v>0</v>
      </c>
      <c r="U51" s="219" t="s">
        <v>111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222">
        <v>73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33">
        <f>receiptsandpayment!AM153</f>
        <v>73</v>
      </c>
      <c r="U52" s="219" t="s">
        <v>111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0</v>
      </c>
      <c r="H53" s="114">
        <f t="shared" si="2"/>
        <v>2241.4499999999998</v>
      </c>
      <c r="I53" s="114">
        <f t="shared" si="2"/>
        <v>0</v>
      </c>
      <c r="J53" s="114">
        <f t="shared" si="2"/>
        <v>0</v>
      </c>
      <c r="K53" s="114">
        <f t="shared" si="2"/>
        <v>0</v>
      </c>
      <c r="L53" s="114">
        <f t="shared" si="2"/>
        <v>0</v>
      </c>
      <c r="M53" s="114">
        <f t="shared" si="2"/>
        <v>0</v>
      </c>
      <c r="N53" s="114">
        <f t="shared" si="2"/>
        <v>0</v>
      </c>
      <c r="O53" s="114">
        <f t="shared" si="2"/>
        <v>0</v>
      </c>
      <c r="P53" s="114">
        <f t="shared" si="2"/>
        <v>0</v>
      </c>
      <c r="Q53" s="114">
        <f t="shared" si="2"/>
        <v>0</v>
      </c>
      <c r="R53" s="114">
        <f t="shared" si="2"/>
        <v>0</v>
      </c>
      <c r="S53" s="114">
        <f t="shared" si="2"/>
        <v>0</v>
      </c>
      <c r="T53" s="236">
        <f t="shared" si="2"/>
        <v>2241.4499999999998</v>
      </c>
      <c r="U53" s="77" t="e">
        <f t="shared" si="0"/>
        <v>#DIV/0!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6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37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38">
        <f>T25-T53</f>
        <v>7768.97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37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39">
        <f>T9+T56</f>
        <v>50144.530000000006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7">
        <v>0</v>
      </c>
      <c r="U59" s="112"/>
    </row>
    <row r="60" spans="1:22" ht="15.5" x14ac:dyDescent="0.35">
      <c r="A60" s="77"/>
      <c r="B60" s="122" t="s">
        <v>21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240">
        <f>SUM(T58:T59)</f>
        <v>50144.530000000006</v>
      </c>
      <c r="U60" s="77"/>
    </row>
    <row r="61" spans="1:22" x14ac:dyDescent="0.25">
      <c r="U61" s="77"/>
    </row>
    <row r="62" spans="1:22" ht="13" x14ac:dyDescent="0.3">
      <c r="B62" s="124" t="s">
        <v>39</v>
      </c>
      <c r="E62" s="194"/>
      <c r="G62" s="194"/>
      <c r="H62" s="223" t="s">
        <v>134</v>
      </c>
      <c r="I62" s="223" t="s">
        <v>134</v>
      </c>
      <c r="J62" s="223" t="s">
        <v>134</v>
      </c>
      <c r="K62" s="194" t="s">
        <v>134</v>
      </c>
      <c r="L62" s="194" t="s">
        <v>134</v>
      </c>
      <c r="M62" s="194" t="s">
        <v>134</v>
      </c>
      <c r="N62" s="194" t="s">
        <v>134</v>
      </c>
      <c r="O62" s="194" t="s">
        <v>134</v>
      </c>
      <c r="P62" s="194" t="s">
        <v>134</v>
      </c>
      <c r="Q62" s="194" t="s">
        <v>134</v>
      </c>
      <c r="R62" s="194" t="s">
        <v>134</v>
      </c>
      <c r="S62" s="194" t="s">
        <v>134</v>
      </c>
      <c r="T62" s="241" t="s">
        <v>133</v>
      </c>
      <c r="U62" s="77"/>
    </row>
    <row r="63" spans="1:22" ht="14" x14ac:dyDescent="0.3">
      <c r="B63" s="127" t="s">
        <v>89</v>
      </c>
      <c r="C63" s="115"/>
      <c r="E63" s="107"/>
      <c r="G63" s="107"/>
      <c r="H63" s="107">
        <v>27730.83</v>
      </c>
      <c r="I63" s="107">
        <v>27730.83</v>
      </c>
      <c r="J63" s="107">
        <v>27730.83</v>
      </c>
      <c r="K63" s="107">
        <v>27730.83</v>
      </c>
      <c r="L63" s="107">
        <v>27730.83</v>
      </c>
      <c r="M63" s="107">
        <v>27730.83</v>
      </c>
      <c r="N63" s="107">
        <v>27730.83</v>
      </c>
      <c r="O63" s="107">
        <v>27730.83</v>
      </c>
      <c r="P63" s="107">
        <v>27730.83</v>
      </c>
      <c r="Q63" s="107">
        <v>27730.83</v>
      </c>
      <c r="R63" s="107">
        <v>27730.83</v>
      </c>
      <c r="S63" s="107">
        <v>27730.83</v>
      </c>
      <c r="T63" s="107">
        <v>27730.83</v>
      </c>
      <c r="U63" s="77"/>
    </row>
    <row r="64" spans="1:22" ht="14" x14ac:dyDescent="0.3">
      <c r="B64" s="107" t="s">
        <v>40</v>
      </c>
      <c r="C64" s="115"/>
      <c r="E64" s="107"/>
      <c r="G64" s="107"/>
      <c r="H64" s="107">
        <v>10010.42</v>
      </c>
      <c r="I64" s="107"/>
      <c r="J64" s="127"/>
      <c r="K64" s="107"/>
      <c r="L64" s="107"/>
      <c r="M64" s="107"/>
      <c r="N64" s="107"/>
      <c r="O64" s="107"/>
      <c r="P64" s="107"/>
      <c r="Q64" s="107"/>
      <c r="R64" s="107"/>
      <c r="S64" s="107"/>
      <c r="T64" s="107">
        <f>T25</f>
        <v>10010.42</v>
      </c>
      <c r="U64" s="77"/>
    </row>
    <row r="65" spans="2:21" ht="14" x14ac:dyDescent="0.3">
      <c r="B65" s="107" t="s">
        <v>41</v>
      </c>
      <c r="C65" s="115"/>
      <c r="E65" s="107"/>
      <c r="G65" s="107"/>
      <c r="H65" s="107">
        <v>2241.4499999999998</v>
      </c>
      <c r="I65" s="107"/>
      <c r="J65" s="127"/>
      <c r="K65" s="107"/>
      <c r="L65" s="107"/>
      <c r="M65" s="107"/>
      <c r="N65" s="107"/>
      <c r="O65" s="107"/>
      <c r="P65" s="107"/>
      <c r="Q65" s="107"/>
      <c r="R65" s="107"/>
      <c r="S65" s="107"/>
      <c r="T65" s="107">
        <f>T53</f>
        <v>2241.4499999999998</v>
      </c>
      <c r="U65" s="77"/>
    </row>
    <row r="66" spans="2:21" ht="14.5" thickBot="1" x14ac:dyDescent="0.35">
      <c r="B66" s="88" t="s">
        <v>42</v>
      </c>
      <c r="C66" s="115"/>
      <c r="E66" s="125"/>
      <c r="G66" s="125"/>
      <c r="H66" s="125">
        <f>SUM(H63+H64)-H65</f>
        <v>35499.800000000003</v>
      </c>
      <c r="I66" s="125">
        <f>SUM(I63+I64)-I65</f>
        <v>27730.83</v>
      </c>
      <c r="J66" s="125">
        <f t="shared" ref="J66:S66" si="3">SUM(J63+J64)-J65</f>
        <v>27730.83</v>
      </c>
      <c r="K66" s="125">
        <f t="shared" si="3"/>
        <v>27730.83</v>
      </c>
      <c r="L66" s="125">
        <f t="shared" si="3"/>
        <v>27730.83</v>
      </c>
      <c r="M66" s="125">
        <f>SUM(M63:M64)-M65</f>
        <v>27730.83</v>
      </c>
      <c r="N66" s="125">
        <f t="shared" si="3"/>
        <v>27730.83</v>
      </c>
      <c r="O66" s="125">
        <f t="shared" si="3"/>
        <v>27730.83</v>
      </c>
      <c r="P66" s="125">
        <f t="shared" si="3"/>
        <v>27730.83</v>
      </c>
      <c r="Q66" s="125">
        <f t="shared" si="3"/>
        <v>27730.83</v>
      </c>
      <c r="R66" s="125">
        <f t="shared" si="3"/>
        <v>27730.83</v>
      </c>
      <c r="S66" s="125">
        <f t="shared" si="3"/>
        <v>27730.83</v>
      </c>
      <c r="T66" s="125">
        <f>T63+T64-T65</f>
        <v>35499.800000000003</v>
      </c>
      <c r="U66" s="77"/>
    </row>
    <row r="67" spans="2:21" ht="14.5" thickTop="1" x14ac:dyDescent="0.3">
      <c r="C67" s="115"/>
      <c r="U67" s="77"/>
    </row>
    <row r="68" spans="2:21" ht="14" x14ac:dyDescent="0.3">
      <c r="B68" s="124" t="s">
        <v>43</v>
      </c>
      <c r="C68" s="115"/>
      <c r="U68" s="77"/>
    </row>
    <row r="69" spans="2:21" ht="14" x14ac:dyDescent="0.3">
      <c r="B69" s="127" t="s">
        <v>87</v>
      </c>
      <c r="C69" s="115"/>
      <c r="D69" s="127"/>
      <c r="E69" s="127"/>
      <c r="F69" s="127"/>
      <c r="G69" s="200"/>
      <c r="H69" s="140">
        <v>35361.379999999997</v>
      </c>
      <c r="I69" s="139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>
        <v>35361.379999999997</v>
      </c>
      <c r="U69" s="77"/>
    </row>
    <row r="70" spans="2:21" ht="14" x14ac:dyDescent="0.3">
      <c r="B70" s="127" t="s">
        <v>88</v>
      </c>
      <c r="C70" s="115"/>
      <c r="D70" s="127"/>
      <c r="E70" s="127"/>
      <c r="F70" s="127"/>
      <c r="G70" s="201"/>
      <c r="H70" s="142">
        <v>138.41999999999999</v>
      </c>
      <c r="I70" s="141"/>
      <c r="J70" s="141"/>
      <c r="K70" s="141"/>
      <c r="L70" s="141"/>
      <c r="M70" s="141"/>
      <c r="N70" s="142"/>
      <c r="O70" s="142"/>
      <c r="P70" s="142"/>
      <c r="Q70" s="142"/>
      <c r="R70" s="142"/>
      <c r="S70" s="142"/>
      <c r="T70" s="142">
        <v>138.41999999999999</v>
      </c>
      <c r="U70" s="77"/>
    </row>
    <row r="71" spans="2:21" ht="13" x14ac:dyDescent="0.3">
      <c r="B71" s="88" t="s">
        <v>44</v>
      </c>
      <c r="E71" s="107"/>
      <c r="G71" s="107"/>
      <c r="H71" s="107">
        <f>SUM(H69:H70)</f>
        <v>35499.799999999996</v>
      </c>
      <c r="I71" s="107">
        <f>SUM(I69:I70)</f>
        <v>0</v>
      </c>
      <c r="J71" s="107">
        <f>SUM(J69:J70)</f>
        <v>0</v>
      </c>
      <c r="K71" s="107">
        <f t="shared" ref="K71:T71" si="4">SUM(K69:K70)</f>
        <v>0</v>
      </c>
      <c r="L71" s="107">
        <f t="shared" si="4"/>
        <v>0</v>
      </c>
      <c r="M71" s="107">
        <f t="shared" si="4"/>
        <v>0</v>
      </c>
      <c r="N71" s="107">
        <f t="shared" si="4"/>
        <v>0</v>
      </c>
      <c r="O71" s="107">
        <f t="shared" si="4"/>
        <v>0</v>
      </c>
      <c r="P71" s="107">
        <f t="shared" si="4"/>
        <v>0</v>
      </c>
      <c r="Q71" s="107">
        <f t="shared" si="4"/>
        <v>0</v>
      </c>
      <c r="R71" s="107">
        <f t="shared" si="4"/>
        <v>0</v>
      </c>
      <c r="S71" s="107">
        <f t="shared" si="4"/>
        <v>0</v>
      </c>
      <c r="T71" s="107">
        <f t="shared" si="4"/>
        <v>35499.799999999996</v>
      </c>
      <c r="U71" s="77"/>
    </row>
    <row r="72" spans="2:21" x14ac:dyDescent="0.25">
      <c r="B72" s="107" t="s">
        <v>45</v>
      </c>
      <c r="E72" s="107"/>
      <c r="G72" s="107"/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77"/>
    </row>
    <row r="73" spans="2:21" ht="13.5" thickBot="1" x14ac:dyDescent="0.35">
      <c r="B73" s="16" t="s">
        <v>140</v>
      </c>
      <c r="D73" s="126"/>
      <c r="E73" s="125"/>
      <c r="F73" s="126"/>
      <c r="G73" s="125"/>
      <c r="H73" s="125">
        <f t="shared" ref="H73:S73" si="5">SUM(H69:H70)-H72</f>
        <v>35499.799999999996</v>
      </c>
      <c r="I73" s="125">
        <f t="shared" si="5"/>
        <v>0</v>
      </c>
      <c r="J73" s="125">
        <f t="shared" si="5"/>
        <v>0</v>
      </c>
      <c r="K73" s="125">
        <f t="shared" si="5"/>
        <v>0</v>
      </c>
      <c r="L73" s="125">
        <f t="shared" si="5"/>
        <v>0</v>
      </c>
      <c r="M73" s="125">
        <f t="shared" si="5"/>
        <v>0</v>
      </c>
      <c r="N73" s="125">
        <f t="shared" si="5"/>
        <v>0</v>
      </c>
      <c r="O73" s="125">
        <f t="shared" si="5"/>
        <v>0</v>
      </c>
      <c r="P73" s="125">
        <f t="shared" si="5"/>
        <v>0</v>
      </c>
      <c r="Q73" s="125">
        <f t="shared" si="5"/>
        <v>0</v>
      </c>
      <c r="R73" s="125">
        <f t="shared" si="5"/>
        <v>0</v>
      </c>
      <c r="S73" s="125">
        <f t="shared" si="5"/>
        <v>0</v>
      </c>
      <c r="T73" s="125">
        <f>SUM(T69:T70)-T72</f>
        <v>35499.799999999996</v>
      </c>
      <c r="U73" s="77"/>
    </row>
    <row r="74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9" t="s">
        <v>113</v>
      </c>
      <c r="B1" s="271" t="s">
        <v>94</v>
      </c>
      <c r="C1" s="271" t="s">
        <v>133</v>
      </c>
      <c r="D1" s="272" t="s">
        <v>114</v>
      </c>
      <c r="E1" s="274" t="s">
        <v>115</v>
      </c>
    </row>
    <row r="2" spans="1:12" ht="13" thickBot="1" x14ac:dyDescent="0.3">
      <c r="A2" s="270"/>
      <c r="B2" s="261"/>
      <c r="C2" s="261"/>
      <c r="D2" s="273"/>
      <c r="E2" s="261"/>
    </row>
    <row r="3" spans="1:12" x14ac:dyDescent="0.25">
      <c r="A3" s="258" t="s">
        <v>116</v>
      </c>
      <c r="B3" s="260">
        <v>13931</v>
      </c>
      <c r="C3" s="260">
        <v>14976</v>
      </c>
      <c r="D3" s="266">
        <f>C3-B3</f>
        <v>1045</v>
      </c>
      <c r="E3" s="264" t="s">
        <v>119</v>
      </c>
    </row>
    <row r="4" spans="1:12" ht="13" thickBot="1" x14ac:dyDescent="0.3">
      <c r="A4" s="268"/>
      <c r="B4" s="261"/>
      <c r="C4" s="261"/>
      <c r="D4" s="267"/>
      <c r="E4" s="265"/>
    </row>
    <row r="5" spans="1:12" x14ac:dyDescent="0.25">
      <c r="A5" s="258" t="s">
        <v>117</v>
      </c>
      <c r="B5" s="260">
        <v>1614</v>
      </c>
      <c r="C5" s="260">
        <v>92170</v>
      </c>
      <c r="D5" s="266">
        <f t="shared" ref="D5" si="0">C5-B5</f>
        <v>90556</v>
      </c>
      <c r="E5" s="264" t="s">
        <v>143</v>
      </c>
    </row>
    <row r="6" spans="1:12" ht="15" thickBot="1" x14ac:dyDescent="0.4">
      <c r="A6" s="259"/>
      <c r="B6" s="261"/>
      <c r="C6" s="261"/>
      <c r="D6" s="267"/>
      <c r="E6" s="261"/>
      <c r="J6" s="245"/>
      <c r="L6" s="245"/>
    </row>
    <row r="7" spans="1:12" x14ac:dyDescent="0.25">
      <c r="A7" s="268" t="s">
        <v>118</v>
      </c>
      <c r="B7" s="260">
        <v>3138</v>
      </c>
      <c r="C7" s="260">
        <v>3410</v>
      </c>
      <c r="D7" s="266">
        <f t="shared" ref="D7" si="1">C7-B7</f>
        <v>272</v>
      </c>
      <c r="E7" s="264" t="s">
        <v>119</v>
      </c>
    </row>
    <row r="8" spans="1:12" ht="13" thickBot="1" x14ac:dyDescent="0.3">
      <c r="A8" s="268"/>
      <c r="B8" s="261"/>
      <c r="C8" s="261"/>
      <c r="D8" s="267"/>
      <c r="E8" s="265"/>
    </row>
    <row r="9" spans="1:12" x14ac:dyDescent="0.25">
      <c r="A9" s="258" t="s">
        <v>120</v>
      </c>
      <c r="B9" s="260">
        <v>0</v>
      </c>
      <c r="C9" s="260">
        <v>0</v>
      </c>
      <c r="D9" s="266">
        <f t="shared" ref="D9" si="2">C9-B9</f>
        <v>0</v>
      </c>
      <c r="E9" s="264" t="s">
        <v>119</v>
      </c>
    </row>
    <row r="10" spans="1:12" ht="13" thickBot="1" x14ac:dyDescent="0.3">
      <c r="A10" s="259"/>
      <c r="B10" s="261"/>
      <c r="C10" s="261"/>
      <c r="D10" s="267"/>
      <c r="E10" s="265"/>
    </row>
    <row r="11" spans="1:12" ht="12.5" customHeight="1" x14ac:dyDescent="0.25">
      <c r="A11" s="268" t="s">
        <v>121</v>
      </c>
      <c r="B11" s="260">
        <v>11905</v>
      </c>
      <c r="C11" s="260">
        <v>118380</v>
      </c>
      <c r="D11" s="266">
        <f t="shared" ref="D11" si="3">C11-B11</f>
        <v>106475</v>
      </c>
      <c r="E11" s="264" t="s">
        <v>144</v>
      </c>
    </row>
    <row r="12" spans="1:12" ht="40.5" customHeight="1" thickBot="1" x14ac:dyDescent="0.3">
      <c r="A12" s="268"/>
      <c r="B12" s="261"/>
      <c r="C12" s="261"/>
      <c r="D12" s="267"/>
      <c r="E12" s="265"/>
    </row>
    <row r="13" spans="1:12" ht="12.5" customHeight="1" x14ac:dyDescent="0.25">
      <c r="A13" s="258" t="s">
        <v>122</v>
      </c>
      <c r="B13" s="260">
        <v>42312</v>
      </c>
      <c r="C13" s="260">
        <v>27731</v>
      </c>
      <c r="D13" s="266">
        <f t="shared" ref="D13" si="4">C13-B13</f>
        <v>-14581</v>
      </c>
      <c r="E13" s="264" t="s">
        <v>145</v>
      </c>
    </row>
    <row r="14" spans="1:12" ht="13" thickBot="1" x14ac:dyDescent="0.3">
      <c r="A14" s="259"/>
      <c r="B14" s="261"/>
      <c r="C14" s="261"/>
      <c r="D14" s="267"/>
      <c r="E14" s="265"/>
    </row>
    <row r="15" spans="1:12" x14ac:dyDescent="0.25">
      <c r="A15" s="268" t="s">
        <v>123</v>
      </c>
      <c r="B15" s="260">
        <v>138267</v>
      </c>
      <c r="C15" s="260">
        <v>138267</v>
      </c>
      <c r="D15" s="266">
        <f t="shared" ref="D15" si="5">C15-B15</f>
        <v>0</v>
      </c>
      <c r="E15" s="264" t="s">
        <v>119</v>
      </c>
    </row>
    <row r="16" spans="1:12" ht="13" thickBot="1" x14ac:dyDescent="0.3">
      <c r="A16" s="268"/>
      <c r="B16" s="261"/>
      <c r="C16" s="261"/>
      <c r="D16" s="267"/>
      <c r="E16" s="261"/>
    </row>
    <row r="17" spans="1:10" x14ac:dyDescent="0.25">
      <c r="A17" s="258" t="s">
        <v>124</v>
      </c>
      <c r="B17" s="260">
        <v>0</v>
      </c>
      <c r="C17" s="260">
        <v>0</v>
      </c>
      <c r="D17" s="262">
        <f t="shared" ref="D17" si="6">C17-B17</f>
        <v>0</v>
      </c>
      <c r="E17" s="264" t="s">
        <v>119</v>
      </c>
    </row>
    <row r="18" spans="1:10" ht="16.5" customHeight="1" thickBot="1" x14ac:dyDescent="0.3">
      <c r="A18" s="259"/>
      <c r="B18" s="261"/>
      <c r="C18" s="261"/>
      <c r="D18" s="263"/>
      <c r="E18" s="265"/>
    </row>
    <row r="23" spans="1:10" ht="15" thickBot="1" x14ac:dyDescent="0.4">
      <c r="J23" s="246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5" t="s">
        <v>92</v>
      </c>
      <c r="E1" s="247"/>
      <c r="G1" s="247"/>
    </row>
    <row r="2" spans="1:14" ht="14.5" x14ac:dyDescent="0.35">
      <c r="A2" s="245" t="s">
        <v>148</v>
      </c>
      <c r="E2" s="247"/>
      <c r="G2" s="247"/>
    </row>
    <row r="3" spans="1:14" x14ac:dyDescent="0.25">
      <c r="E3" s="247"/>
      <c r="G3" s="247"/>
    </row>
    <row r="4" spans="1:14" ht="14.5" x14ac:dyDescent="0.35">
      <c r="A4" s="245" t="s">
        <v>147</v>
      </c>
      <c r="E4" s="247"/>
      <c r="F4" s="245"/>
      <c r="G4" s="245" t="s">
        <v>125</v>
      </c>
      <c r="I4" s="245"/>
    </row>
    <row r="5" spans="1:14" ht="14.5" x14ac:dyDescent="0.35">
      <c r="A5" t="s">
        <v>126</v>
      </c>
      <c r="E5" s="140">
        <f>Budget!T69</f>
        <v>35361.379999999997</v>
      </c>
      <c r="F5" s="248"/>
      <c r="G5" s="127"/>
      <c r="I5" s="127"/>
    </row>
    <row r="6" spans="1:14" x14ac:dyDescent="0.25">
      <c r="A6" t="s">
        <v>127</v>
      </c>
      <c r="E6" s="142">
        <f>Budget!T70</f>
        <v>138.41999999999999</v>
      </c>
      <c r="F6" s="247"/>
      <c r="G6" s="247"/>
    </row>
    <row r="7" spans="1:14" ht="15" thickBot="1" x14ac:dyDescent="0.4">
      <c r="A7" s="242" t="s">
        <v>131</v>
      </c>
      <c r="E7" s="249">
        <f>SUM(E5:E6)</f>
        <v>35499.799999999996</v>
      </c>
      <c r="F7" s="250">
        <f>SUM(E5:E6)-G5</f>
        <v>35499.799999999996</v>
      </c>
      <c r="G7" s="247"/>
    </row>
    <row r="8" spans="1:14" ht="13" thickTop="1" x14ac:dyDescent="0.25">
      <c r="E8" s="247"/>
      <c r="G8" s="247"/>
    </row>
    <row r="9" spans="1:14" x14ac:dyDescent="0.25">
      <c r="E9" s="247"/>
      <c r="G9" s="247"/>
    </row>
    <row r="10" spans="1:14" ht="14.5" x14ac:dyDescent="0.35">
      <c r="A10" s="245" t="s">
        <v>128</v>
      </c>
      <c r="E10" s="247"/>
      <c r="G10" s="247"/>
    </row>
    <row r="11" spans="1:14" x14ac:dyDescent="0.25">
      <c r="A11" s="242" t="s">
        <v>146</v>
      </c>
      <c r="E11" s="247"/>
      <c r="G11" s="107">
        <v>42375.560000000005</v>
      </c>
    </row>
    <row r="12" spans="1:14" x14ac:dyDescent="0.25">
      <c r="A12" t="s">
        <v>129</v>
      </c>
      <c r="E12" s="247"/>
      <c r="G12" s="247">
        <f>Budget!T64</f>
        <v>10010.42</v>
      </c>
    </row>
    <row r="13" spans="1:14" x14ac:dyDescent="0.25">
      <c r="A13" t="s">
        <v>130</v>
      </c>
      <c r="E13" s="247"/>
      <c r="G13" s="251">
        <f>Budget!T65</f>
        <v>2241.4499999999998</v>
      </c>
    </row>
    <row r="14" spans="1:14" ht="13" thickBot="1" x14ac:dyDescent="0.3">
      <c r="A14" s="242" t="s">
        <v>132</v>
      </c>
      <c r="E14" s="247"/>
      <c r="G14" s="249">
        <f>SUM(G11:G12)-G13</f>
        <v>50144.530000000006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2024-05-02T15:54:20Z</dcterms:modified>
</cp:coreProperties>
</file>